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W:\MUR_Bandi vari\FIS Fondo italiano per la Scienza\2023 FIS 2\"/>
    </mc:Choice>
  </mc:AlternateContent>
  <xr:revisionPtr revIDLastSave="0" documentId="13_ncr:1_{4466979E-CAF0-489B-8996-7E6FC948663D}" xr6:coauthVersionLast="36" xr6:coauthVersionMax="36" xr10:uidLastSave="{00000000-0000-0000-0000-000000000000}"/>
  <bookViews>
    <workbookView xWindow="0" yWindow="0" windowWidth="28800" windowHeight="12435" xr2:uid="{00000000-000D-0000-FFFF-FFFF00000000}"/>
  </bookViews>
  <sheets>
    <sheet name="Budget" sheetId="16" r:id="rId1"/>
    <sheet name="CostiStaff&amp;Trattenute " sheetId="11" r:id="rId2"/>
    <sheet name="Staff_CrealeVSCstandard" sheetId="13" r:id="rId3"/>
  </sheets>
  <calcPr calcId="191029"/>
</workbook>
</file>

<file path=xl/calcChain.xml><?xml version="1.0" encoding="utf-8"?>
<calcChain xmlns="http://schemas.openxmlformats.org/spreadsheetml/2006/main">
  <c r="H17" i="16" l="1"/>
  <c r="E7" i="16"/>
  <c r="E17" i="16"/>
  <c r="D21" i="11" l="1"/>
  <c r="D23" i="11"/>
  <c r="B31" i="11" l="1"/>
  <c r="P9" i="11"/>
  <c r="C21" i="13"/>
  <c r="B21" i="13"/>
  <c r="H16" i="16" l="1"/>
  <c r="H15" i="16"/>
  <c r="H14" i="16"/>
  <c r="H21" i="11"/>
  <c r="D22" i="11"/>
  <c r="H23" i="11"/>
  <c r="D24" i="11"/>
  <c r="D25" i="11"/>
  <c r="H25" i="11" s="1"/>
  <c r="D20" i="11"/>
  <c r="D8" i="11"/>
  <c r="D9" i="11"/>
  <c r="D10" i="11"/>
  <c r="D11" i="11"/>
  <c r="D12" i="11"/>
  <c r="D7" i="11"/>
  <c r="J7" i="11" l="1"/>
  <c r="G8" i="16" s="1"/>
  <c r="F9" i="11"/>
  <c r="F11" i="11"/>
  <c r="H11" i="11"/>
  <c r="F8" i="11"/>
  <c r="H7" i="11"/>
  <c r="F8" i="16" s="1"/>
  <c r="F12" i="11"/>
  <c r="F10" i="11"/>
  <c r="F7" i="11"/>
  <c r="E8" i="16" s="1"/>
  <c r="H12" i="11"/>
  <c r="H9" i="11"/>
  <c r="F9" i="16" s="1"/>
  <c r="H10" i="11"/>
  <c r="F11" i="16" s="1"/>
  <c r="J11" i="11"/>
  <c r="J9" i="11"/>
  <c r="G9" i="16" s="1"/>
  <c r="H20" i="11"/>
  <c r="F25" i="11"/>
  <c r="F23" i="11"/>
  <c r="F21" i="11"/>
  <c r="H24" i="11"/>
  <c r="H22" i="11"/>
  <c r="J25" i="11"/>
  <c r="J23" i="11"/>
  <c r="J21" i="11"/>
  <c r="H8" i="11"/>
  <c r="F10" i="16" s="1"/>
  <c r="J12" i="11"/>
  <c r="J10" i="11"/>
  <c r="G11" i="16" s="1"/>
  <c r="J8" i="11"/>
  <c r="G10" i="16" s="1"/>
  <c r="F20" i="11"/>
  <c r="J20" i="11"/>
  <c r="F24" i="11"/>
  <c r="F22" i="11"/>
  <c r="J24" i="11"/>
  <c r="J22" i="11"/>
  <c r="H22" i="16"/>
  <c r="O21" i="11" l="1"/>
  <c r="O23" i="11"/>
  <c r="E11" i="16"/>
  <c r="H11" i="16" s="1"/>
  <c r="O10" i="11"/>
  <c r="O22" i="11"/>
  <c r="E9" i="16"/>
  <c r="O9" i="11"/>
  <c r="E10" i="16"/>
  <c r="O8" i="11"/>
  <c r="P8" i="11" s="1"/>
  <c r="F7" i="16"/>
  <c r="F17" i="16" s="1"/>
  <c r="O12" i="11"/>
  <c r="O11" i="11"/>
  <c r="O7" i="11"/>
  <c r="H12" i="16"/>
  <c r="H8" i="16"/>
  <c r="G7" i="16"/>
  <c r="G17" i="16" s="1"/>
  <c r="H9" i="16"/>
  <c r="O26" i="11" l="1"/>
  <c r="P10" i="11"/>
  <c r="H10" i="16"/>
  <c r="O13" i="11"/>
  <c r="H7" i="16"/>
  <c r="H18" i="16" s="1"/>
  <c r="B29" i="11" s="1"/>
  <c r="P13" i="11" l="1"/>
  <c r="H19" i="16"/>
  <c r="H23" i="16" l="1"/>
  <c r="B32" i="11"/>
  <c r="B33" i="11" s="1"/>
  <c r="B34" i="11" s="1"/>
</calcChain>
</file>

<file path=xl/sharedStrings.xml><?xml version="1.0" encoding="utf-8"?>
<sst xmlns="http://schemas.openxmlformats.org/spreadsheetml/2006/main" count="86" uniqueCount="66">
  <si>
    <t>TOTALE</t>
  </si>
  <si>
    <t>IMPORTO A  BUDGET</t>
  </si>
  <si>
    <t>RDT A</t>
  </si>
  <si>
    <t>2.       Qual è il costo di una Borsa di Dottorato?</t>
  </si>
  <si>
    <t>3.       Qual è il costo di un RTD Tipo A?</t>
  </si>
  <si>
    <t>Piano Economico Finanziario</t>
  </si>
  <si>
    <t>Voce di Costo</t>
  </si>
  <si>
    <t>Anno 1</t>
  </si>
  <si>
    <t>Anno 2</t>
  </si>
  <si>
    <t>Anno 3</t>
  </si>
  <si>
    <t>Principal Investigator</t>
  </si>
  <si>
    <t>Totale costi al netto di spese generali (€)</t>
  </si>
  <si>
    <t>Totale Costi (€)  </t>
  </si>
  <si>
    <t>Contributo aggiuntivo  LS e PE</t>
  </si>
  <si>
    <t>B1. Strumenti e Attrezzature</t>
  </si>
  <si>
    <t>RTD Tipo A (tempo definito) 37.300</t>
  </si>
  <si>
    <t>PhD</t>
  </si>
  <si>
    <t>Costo mensile</t>
  </si>
  <si>
    <t>1 anno</t>
  </si>
  <si>
    <t>mesi</t>
  </si>
  <si>
    <t>costo</t>
  </si>
  <si>
    <t>2 anno</t>
  </si>
  <si>
    <t>3 anno</t>
  </si>
  <si>
    <t>COSTO  ANNUO ATENEO</t>
  </si>
  <si>
    <t>Totale Contributo richiesto (€)</t>
  </si>
  <si>
    <t>Other support staff</t>
  </si>
  <si>
    <t>Al momento in cui si scrive (ottobre 2023) l'importo minimo aggiornato di un contratto di ricerca è di Euro 36.000,00 (costo datore lavoro annuo). Non si sa ancora nulla sui vincoli sul massimale. Consigliamo di considerare al più 50.000€ annui come costo effettivo.</t>
  </si>
  <si>
    <t>1.       Qual è il costo di un Contratto di Ricerca?</t>
  </si>
  <si>
    <t>Questo contratto può avere durata biennale e non può andare oltre 5 anni massimo (2+2+1)</t>
  </si>
  <si>
    <t>CONTRATTO</t>
  </si>
  <si>
    <t xml:space="preserve">COSTI ACTUAL DEL PERSONALE  </t>
  </si>
  <si>
    <t>COSTI STANDARD (FIS 2023)</t>
  </si>
  <si>
    <t>31€ ORA</t>
  </si>
  <si>
    <t>PHD</t>
  </si>
  <si>
    <t>RTD Tipo A (tempo pieno) 53.000</t>
  </si>
  <si>
    <t>Fino a luglio 2025 sarà ancora possibile bandire queste figure. Occorre considerare che dal costo va scorporato il costo delle ore di didattica non ammissibili</t>
  </si>
  <si>
    <r>
      <t xml:space="preserve">Il costo di una borsa triennale di dottorato è pari a Euro 67.000 comprensiva del budget di ricerca del dottorando per il II e III anno e della maggiorazione per l’esperienza minima di tre mesi all’estero. Si consiglia di </t>
    </r>
    <r>
      <rPr>
        <u/>
        <sz val="10"/>
        <color rgb="FF000000"/>
        <rFont val="Arial"/>
        <family val="2"/>
      </rPr>
      <t>non</t>
    </r>
    <r>
      <rPr>
        <sz val="10"/>
        <color rgb="FF000000"/>
        <rFont val="Arial"/>
        <family val="2"/>
      </rPr>
      <t xml:space="preserve"> prevedere tutto il costo a carico del progetto, in quanto i PERCORSI DI PHD HANNO DATE DI AVVIO BEN PRECISE CHE POTREBBERO NON ESSERE IN LINEA CON L'AVVIO DEL PROGETTO</t>
    </r>
  </si>
  <si>
    <t>RTDa</t>
  </si>
  <si>
    <t>COSTO  ANNUO standard</t>
  </si>
  <si>
    <t>1500 ore</t>
  </si>
  <si>
    <t>PI (NA se personale di Ateneo a tempo determinato e indeterminato)</t>
  </si>
  <si>
    <t>Post Doc (Contratto di Ricerca)</t>
  </si>
  <si>
    <t xml:space="preserve">PhD </t>
  </si>
  <si>
    <r>
      <t xml:space="preserve">NOTE:
</t>
    </r>
    <r>
      <rPr>
        <b/>
        <i/>
        <sz val="10"/>
        <color theme="0"/>
        <rFont val="Arial"/>
        <family val="2"/>
      </rPr>
      <t xml:space="preserve">file redatto dalla DRGM secondo LE INDICAZIONI OPERATIVE PER LA REDAZIONE DEL PIANO ECONOMICO FINANZIARIO FIS 2 (https://fis-submission.mur.gov.it/wp-content/uploads/2023/10/Indicazioni-operative-per-la-determinazione-dei-costi.pdf) </t>
    </r>
  </si>
  <si>
    <t>Spese per l’acquisto di materie prime, componenti, semilavorati, materiali di consumo specifico (per esempio reagenti), per colture ed allevamento (ad esempio per ricerche di interesse agrario), nonché per corsi, congressi, mostre e fiere, il cui svolgimento
avvenga nel periodo di vigenza del progetto. Il loro costo sarà determinato in base alla fattura al lordo dell’IVA.</t>
  </si>
  <si>
    <r>
      <t xml:space="preserve">In tale tipologia di voce di spese sono rendicontabili le </t>
    </r>
    <r>
      <rPr>
        <b/>
        <sz val="11"/>
        <color theme="1"/>
        <rFont val="Calibri"/>
        <family val="2"/>
        <scheme val="minor"/>
      </rPr>
      <t>spese sostenute come commessa di ricerca ai sensi dell’articolo 6, comma 3, del Bando,</t>
    </r>
    <r>
      <rPr>
        <sz val="11"/>
        <color theme="1"/>
        <rFont val="Calibri"/>
        <family val="2"/>
        <scheme val="minor"/>
      </rPr>
      <t xml:space="preserve"> in entità non superiore al 40% delle spese riconosciute per l’esecuzione del progetto. 
Inoltre, costi relativi a servizi di consulenza, costi per prestazioni di terzi e costi per l’acquisizione di risultati di ricerca, brevetti, know-how e diritti di licenza. L’acquisizione del servizio o del bene immateriale deve avvenire da fonti esterne, alle normali condizioni di mercato, secondo la normativa vigente. Il costo è al lordo dell'IVA perchè non recuperabile.
Le consulenze professionali devono essere figure di cui il soggetto beneficiario non dispone al proprio interno, aventi a contenuto unicamente l’approfondimento e lo sviluppo delle tematiche progettuali. </t>
    </r>
  </si>
  <si>
    <r>
      <t>Costo di attrezzature e strumentazioni di</t>
    </r>
    <r>
      <rPr>
        <b/>
        <sz val="11"/>
        <color rgb="FFFF0000"/>
        <rFont val="Calibri"/>
        <family val="2"/>
        <scheme val="minor"/>
      </rPr>
      <t xml:space="preserve"> </t>
    </r>
    <r>
      <rPr>
        <b/>
        <sz val="11"/>
        <rFont val="Calibri"/>
        <family val="2"/>
        <scheme val="minor"/>
      </rPr>
      <t>nuovo acquisto</t>
    </r>
    <r>
      <rPr>
        <sz val="11"/>
        <rFont val="Calibri"/>
        <family val="2"/>
        <scheme val="minor"/>
      </rPr>
      <t xml:space="preserve"> </t>
    </r>
    <r>
      <rPr>
        <sz val="11"/>
        <color theme="1"/>
        <rFont val="Calibri"/>
        <family val="2"/>
        <scheme val="minor"/>
      </rPr>
      <t>e imputati al 100% sul progetto. Ciò consente di evitare di dover calcolare l'ammortamento.
Se gli strumenti e le attrezzature non sono utilizzati, per tutto il loro ciclo di vita, per il progetto di ricerca, sono considerati ammissibili unicamente i costi di ammortamento corrispondenti alla durata del progetto, nel limite delle quote fiscali ordinarie di ammortamento.</t>
    </r>
  </si>
  <si>
    <r>
      <t>Sono riconosciute nella misura forfetaria del</t>
    </r>
    <r>
      <rPr>
        <b/>
        <sz val="11"/>
        <color theme="1"/>
        <rFont val="Calibri"/>
        <family val="2"/>
        <scheme val="minor"/>
      </rPr>
      <t xml:space="preserve"> </t>
    </r>
    <r>
      <rPr>
        <b/>
        <i/>
        <sz val="11"/>
        <rFont val="Arial"/>
        <family val="2"/>
      </rPr>
      <t>20% dei costi di personale</t>
    </r>
  </si>
  <si>
    <t>macrosettori PE ed LS è possibile richiedere un
contributo aggiuntivo in conto capitale per il finanziamento (o cofinanziamento) dell’acquisto di attrezzature da utilizzare presso la Host Institution tale contributo non può superare il limite massimo di
€ 500.000,00.</t>
  </si>
  <si>
    <t>Costi standard personale</t>
  </si>
  <si>
    <t>Strumenti e Attrezzature</t>
  </si>
  <si>
    <t>Altri Costi di Esercizio</t>
  </si>
  <si>
    <t>Servizi di consulenza scientifica o di assistenza tecnico-scientifica</t>
  </si>
  <si>
    <t>Spese Generali</t>
  </si>
  <si>
    <t>RTDa (costo reale)</t>
  </si>
  <si>
    <t>Spese generali</t>
  </si>
  <si>
    <t>5% trattenuta di Ateneo</t>
  </si>
  <si>
    <t>Totale</t>
  </si>
  <si>
    <t>Incidenza costi vivi</t>
  </si>
  <si>
    <t>staff Diff. costi reali - standard</t>
  </si>
  <si>
    <t>Differenza residua su Spese generali</t>
  </si>
  <si>
    <t>CONTRATTO DI RICERCA (costo standard) - num. x contratti</t>
  </si>
  <si>
    <t>PhD - num. x borse</t>
  </si>
  <si>
    <t>RTDa (costo standard) -  num. x contratti</t>
  </si>
  <si>
    <t xml:space="preserve">CONTRATTO DI RICERCA (costo reale minimo) - </t>
  </si>
  <si>
    <t>Il finanziamento concedibile per ciascun progetto non potrà essere inferiore a:
- 1,2 milioni di euro per lo schema “Starting Grant”;
- 1,5 milioni di euro per lo schema “Consolidator Grant”;
- 2,0 milioni di euro per lo schema “Advanced Grant”.
2. Il finanziamento concedibile per ciascun progetto non potrà essere superiore a:
- 1,5 milioni di euro per lo schema “Starting Grant”;
- 2,0 milioni di euro per lo schema “Consolidator Grant”;
- 2,5 milioni di euro per lo schema “Advanced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</si>
</sst>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00_-;\-* #,##0.00_-;_-* &quot;-&quot;??_-;_-@_-"/>
    <numFmt numFmtId="165" formatCode="&quot;€&quot;\ #,##0.00"/>
    <numFmt numFmtId="166" formatCode="[$€-2]\ #,##0.00;[Red]\-[$€-2]\ #,##0.00"/>
  </numFmts>
  <fonts count="33" x14ac:knownFonts="1">
    <font>
      <sz val="11"/>
      <color theme="1"/>
      <name val="Calibri"/>
      <family val="2"/>
      <scheme val="minor"/>
    </font>
    <font>
      <sz val="10"/>
      <name val="Arial"/>
      <family val="2"/>
    </font>
    <font>
      <sz val="10"/>
      <name val="Arial"/>
      <family val="2"/>
    </font>
    <font>
      <sz val="12"/>
      <color theme="1"/>
      <name val="Arial"/>
      <family val="2"/>
    </font>
    <font>
      <b/>
      <sz val="11"/>
      <color indexed="8"/>
      <name val="Arial"/>
      <family val="2"/>
    </font>
    <font>
      <b/>
      <sz val="11"/>
      <name val="Arial"/>
      <family val="2"/>
    </font>
    <font>
      <sz val="11"/>
      <name val="Arial"/>
      <family val="2"/>
    </font>
    <font>
      <sz val="11"/>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
      <b/>
      <sz val="11"/>
      <color theme="1"/>
      <name val="Calibri"/>
      <family val="2"/>
      <scheme val="minor"/>
    </font>
    <font>
      <sz val="7"/>
      <color rgb="FF435A70"/>
      <name val="Tahoma"/>
      <family val="2"/>
    </font>
    <font>
      <b/>
      <sz val="11"/>
      <color rgb="FF19191A"/>
      <name val="Calibri"/>
      <family val="2"/>
      <scheme val="minor"/>
    </font>
    <font>
      <b/>
      <sz val="11"/>
      <color theme="4" tint="-0.499984740745262"/>
      <name val="Tahoma"/>
      <family val="2"/>
    </font>
    <font>
      <b/>
      <sz val="11"/>
      <color rgb="FFFFFFFF"/>
      <name val="Tahoma"/>
      <family val="2"/>
    </font>
    <font>
      <b/>
      <sz val="10"/>
      <color rgb="FF19191A"/>
      <name val="Tahoma"/>
      <family val="2"/>
    </font>
    <font>
      <sz val="10"/>
      <color rgb="FF19191A"/>
      <name val="Tahoma"/>
      <family val="2"/>
    </font>
    <font>
      <b/>
      <sz val="9.9"/>
      <color rgb="FF19191A"/>
      <name val="Tahoma"/>
      <family val="2"/>
    </font>
    <font>
      <b/>
      <sz val="11"/>
      <color theme="0"/>
      <name val="Tahoma"/>
      <family val="2"/>
    </font>
    <font>
      <b/>
      <i/>
      <sz val="10"/>
      <color theme="0"/>
      <name val="Arial"/>
      <family val="2"/>
    </font>
    <font>
      <b/>
      <sz val="11"/>
      <color rgb="FFFF0000"/>
      <name val="Calibri"/>
      <family val="2"/>
      <scheme val="minor"/>
    </font>
    <font>
      <sz val="11"/>
      <name val="Calibri"/>
      <family val="2"/>
      <scheme val="minor"/>
    </font>
    <font>
      <b/>
      <sz val="11"/>
      <name val="Calibri"/>
      <family val="2"/>
      <scheme val="minor"/>
    </font>
    <font>
      <b/>
      <sz val="12"/>
      <color theme="4" tint="-0.499984740745262"/>
      <name val="Tahoma"/>
      <family val="2"/>
    </font>
    <font>
      <sz val="11"/>
      <color theme="1"/>
      <name val="Arial"/>
    </font>
    <font>
      <b/>
      <sz val="10"/>
      <color theme="1"/>
      <name val="Calibri"/>
      <family val="2"/>
    </font>
    <font>
      <u/>
      <sz val="10"/>
      <color rgb="FF000000"/>
      <name val="Arial"/>
      <family val="2"/>
    </font>
    <font>
      <b/>
      <i/>
      <sz val="11"/>
      <name val="Arial"/>
      <family val="2"/>
    </font>
    <font>
      <b/>
      <sz val="11"/>
      <color rgb="FF00B050"/>
      <name val="Arial"/>
      <family val="2"/>
    </font>
    <font>
      <b/>
      <sz val="11"/>
      <color rgb="FFFF000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4F81BD"/>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3F3F3"/>
        <bgColor rgb="FFF3F3F3"/>
      </patternFill>
    </fill>
    <fill>
      <patternFill patternType="solid">
        <fgColor theme="0" tint="-0.499984740745262"/>
        <bgColor indexed="64"/>
      </patternFill>
    </fill>
    <fill>
      <patternFill patternType="solid">
        <fgColor theme="0" tint="-0.14999847407452621"/>
        <bgColor indexed="64"/>
      </patternFill>
    </fill>
  </fills>
  <borders count="6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top/>
      <bottom/>
      <diagonal/>
    </border>
    <border>
      <left/>
      <right style="thin">
        <color indexed="64"/>
      </right>
      <top style="thin">
        <color auto="1"/>
      </top>
      <bottom/>
      <diagonal/>
    </border>
    <border>
      <left/>
      <right style="thin">
        <color indexed="64"/>
      </right>
      <top/>
      <bottom/>
      <diagonal/>
    </border>
    <border>
      <left style="thin">
        <color indexed="64"/>
      </left>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medium">
        <color rgb="FF095BFF"/>
      </left>
      <right/>
      <top style="medium">
        <color rgb="FF095BFF"/>
      </top>
      <bottom style="medium">
        <color rgb="FFD6DCE3"/>
      </bottom>
      <diagonal/>
    </border>
    <border>
      <left/>
      <right/>
      <top style="medium">
        <color rgb="FF095BFF"/>
      </top>
      <bottom style="medium">
        <color rgb="FFD6DCE3"/>
      </bottom>
      <diagonal/>
    </border>
    <border>
      <left/>
      <right style="medium">
        <color rgb="FF095BFF"/>
      </right>
      <top style="medium">
        <color rgb="FF095BFF"/>
      </top>
      <bottom style="medium">
        <color rgb="FFD6DCE3"/>
      </bottom>
      <diagonal/>
    </border>
    <border>
      <left style="medium">
        <color rgb="FF095BFF"/>
      </left>
      <right/>
      <top style="medium">
        <color rgb="FFD6DCE3"/>
      </top>
      <bottom/>
      <diagonal/>
    </border>
    <border>
      <left/>
      <right/>
      <top style="medium">
        <color rgb="FFD6DCE3"/>
      </top>
      <bottom/>
      <diagonal/>
    </border>
    <border>
      <left/>
      <right style="medium">
        <color rgb="FF095BFF"/>
      </right>
      <top/>
      <bottom/>
      <diagonal/>
    </border>
    <border>
      <left style="medium">
        <color rgb="FF095BFF"/>
      </left>
      <right/>
      <top/>
      <bottom/>
      <diagonal/>
    </border>
    <border>
      <left style="medium">
        <color rgb="FF095BFF"/>
      </left>
      <right/>
      <top style="thin">
        <color rgb="FF095BFF"/>
      </top>
      <bottom/>
      <diagonal/>
    </border>
    <border>
      <left/>
      <right/>
      <top style="thin">
        <color rgb="FF095BFF"/>
      </top>
      <bottom/>
      <diagonal/>
    </border>
    <border>
      <left/>
      <right style="medium">
        <color rgb="FF095BFF"/>
      </right>
      <top style="thin">
        <color rgb="FF095BFF"/>
      </top>
      <bottom/>
      <diagonal/>
    </border>
    <border>
      <left style="medium">
        <color rgb="FF095BFF"/>
      </left>
      <right/>
      <top/>
      <bottom style="medium">
        <color rgb="FFD6DCE3"/>
      </bottom>
      <diagonal/>
    </border>
    <border>
      <left/>
      <right/>
      <top/>
      <bottom style="medium">
        <color rgb="FFD6DCE3"/>
      </bottom>
      <diagonal/>
    </border>
    <border>
      <left/>
      <right style="medium">
        <color rgb="FF095BFF"/>
      </right>
      <top/>
      <bottom style="medium">
        <color rgb="FFD6DCE3"/>
      </bottom>
      <diagonal/>
    </border>
    <border>
      <left/>
      <right style="medium">
        <color rgb="FF095BFF"/>
      </right>
      <top style="medium">
        <color rgb="FFD6DCE3"/>
      </top>
      <bottom/>
      <diagonal/>
    </border>
    <border>
      <left style="medium">
        <color rgb="FF095BFF"/>
      </left>
      <right/>
      <top/>
      <bottom style="medium">
        <color rgb="FF095BFF"/>
      </bottom>
      <diagonal/>
    </border>
    <border>
      <left/>
      <right/>
      <top/>
      <bottom style="medium">
        <color rgb="FF095BFF"/>
      </bottom>
      <diagonal/>
    </border>
    <border>
      <left/>
      <right style="medium">
        <color rgb="FF095BFF"/>
      </right>
      <top/>
      <bottom style="medium">
        <color rgb="FF095BFF"/>
      </bottom>
      <diagonal/>
    </border>
    <border>
      <left style="medium">
        <color rgb="FF095BFF"/>
      </left>
      <right/>
      <top style="medium">
        <color rgb="FF095BFF"/>
      </top>
      <bottom/>
      <diagonal/>
    </border>
    <border>
      <left/>
      <right/>
      <top style="medium">
        <color rgb="FF095BFF"/>
      </top>
      <bottom/>
      <diagonal/>
    </border>
    <border>
      <left/>
      <right style="medium">
        <color rgb="FF095BFF"/>
      </right>
      <top style="medium">
        <color rgb="FF095BFF"/>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8">
    <xf numFmtId="0" fontId="0" fillId="0" borderId="0"/>
    <xf numFmtId="0" fontId="1" fillId="0" borderId="0"/>
    <xf numFmtId="164" fontId="1" fillId="0" borderId="0" applyFont="0" applyFill="0" applyBorder="0" applyAlignment="0" applyProtection="0"/>
    <xf numFmtId="164" fontId="2" fillId="0" borderId="0" applyFont="0" applyFill="0" applyBorder="0" applyAlignment="0" applyProtection="0"/>
    <xf numFmtId="9" fontId="1" fillId="0" borderId="0" applyFont="0" applyFill="0" applyBorder="0" applyAlignment="0" applyProtection="0"/>
    <xf numFmtId="0" fontId="7" fillId="0" borderId="0"/>
    <xf numFmtId="43" fontId="12" fillId="0" borderId="0" applyFont="0" applyFill="0" applyBorder="0" applyAlignment="0" applyProtection="0"/>
    <xf numFmtId="0" fontId="27" fillId="0" borderId="0"/>
  </cellStyleXfs>
  <cellXfs count="159">
    <xf numFmtId="0" fontId="0" fillId="0" borderId="0" xfId="0"/>
    <xf numFmtId="0" fontId="5" fillId="0" borderId="2" xfId="1" applyFont="1" applyFill="1" applyBorder="1" applyAlignment="1">
      <alignment horizontal="center" vertical="center" wrapText="1"/>
    </xf>
    <xf numFmtId="164" fontId="5" fillId="0" borderId="2" xfId="2" applyFont="1" applyFill="1" applyBorder="1" applyAlignment="1">
      <alignment horizontal="center" vertical="center" wrapText="1"/>
    </xf>
    <xf numFmtId="0" fontId="3" fillId="4" borderId="11" xfId="0" applyFont="1" applyFill="1" applyBorder="1"/>
    <xf numFmtId="0" fontId="9" fillId="0" borderId="0" xfId="0" applyFont="1"/>
    <xf numFmtId="0" fontId="8" fillId="0" borderId="5" xfId="0" applyFont="1" applyBorder="1"/>
    <xf numFmtId="0" fontId="8" fillId="0" borderId="5" xfId="0" applyFont="1" applyBorder="1" applyAlignment="1">
      <alignment horizontal="center"/>
    </xf>
    <xf numFmtId="0" fontId="11" fillId="0" borderId="5" xfId="0" applyFont="1" applyBorder="1" applyAlignment="1">
      <alignment horizontal="center" vertical="center"/>
    </xf>
    <xf numFmtId="165" fontId="8" fillId="0" borderId="10" xfId="0" applyNumberFormat="1" applyFont="1" applyBorder="1"/>
    <xf numFmtId="165" fontId="8" fillId="0" borderId="0" xfId="0" applyNumberFormat="1" applyFont="1" applyBorder="1"/>
    <xf numFmtId="4" fontId="9" fillId="2" borderId="6" xfId="0" applyNumberFormat="1" applyFont="1" applyFill="1" applyBorder="1"/>
    <xf numFmtId="0" fontId="10" fillId="2" borderId="6" xfId="0" applyFont="1" applyFill="1" applyBorder="1" applyAlignment="1">
      <alignment horizontal="center" vertical="center"/>
    </xf>
    <xf numFmtId="0" fontId="10" fillId="2" borderId="7" xfId="0" applyFont="1" applyFill="1" applyBorder="1" applyAlignment="1">
      <alignment horizontal="justify" vertical="center"/>
    </xf>
    <xf numFmtId="4" fontId="9" fillId="0" borderId="0" xfId="0" applyNumberFormat="1" applyFont="1"/>
    <xf numFmtId="4" fontId="9" fillId="4" borderId="0" xfId="0" applyNumberFormat="1" applyFont="1" applyFill="1" applyBorder="1"/>
    <xf numFmtId="0" fontId="10" fillId="4" borderId="0" xfId="0" applyFont="1" applyFill="1" applyBorder="1" applyAlignment="1">
      <alignment horizontal="center" vertical="center"/>
    </xf>
    <xf numFmtId="0" fontId="10" fillId="4" borderId="0" xfId="0" applyFont="1" applyFill="1" applyBorder="1" applyAlignment="1">
      <alignment horizontal="justify" vertical="center"/>
    </xf>
    <xf numFmtId="0" fontId="10" fillId="5" borderId="0" xfId="0" applyFont="1" applyFill="1" applyBorder="1" applyAlignment="1">
      <alignment horizontal="justify" vertical="center"/>
    </xf>
    <xf numFmtId="0" fontId="11" fillId="3" borderId="8" xfId="0" applyFont="1" applyFill="1" applyBorder="1" applyAlignment="1">
      <alignment horizontal="justify" vertical="center"/>
    </xf>
    <xf numFmtId="0" fontId="10" fillId="3" borderId="0" xfId="0" applyFont="1" applyFill="1" applyBorder="1" applyAlignment="1">
      <alignment horizontal="center" vertical="center"/>
    </xf>
    <xf numFmtId="0" fontId="10" fillId="3" borderId="0" xfId="0" applyFont="1" applyFill="1" applyBorder="1" applyAlignment="1">
      <alignment horizontal="justify" vertical="center"/>
    </xf>
    <xf numFmtId="0" fontId="10" fillId="3" borderId="10" xfId="0" applyFont="1" applyFill="1" applyBorder="1" applyAlignment="1">
      <alignment horizontal="justify" vertical="center"/>
    </xf>
    <xf numFmtId="0" fontId="10" fillId="0" borderId="8" xfId="0" applyFont="1" applyBorder="1" applyAlignment="1">
      <alignment horizontal="justify" vertical="center"/>
    </xf>
    <xf numFmtId="0" fontId="9" fillId="4" borderId="0" xfId="0" applyFont="1" applyFill="1" applyBorder="1"/>
    <xf numFmtId="0" fontId="9" fillId="0" borderId="0" xfId="0" applyFont="1" applyBorder="1"/>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10" fillId="0" borderId="10" xfId="0" applyFont="1" applyBorder="1" applyAlignment="1">
      <alignment horizontal="justify" vertical="center"/>
    </xf>
    <xf numFmtId="0" fontId="10" fillId="4" borderId="12" xfId="0" applyFont="1" applyFill="1" applyBorder="1" applyAlignment="1">
      <alignment horizontal="justify" vertical="center"/>
    </xf>
    <xf numFmtId="0" fontId="10" fillId="2" borderId="13" xfId="0" applyFont="1" applyFill="1" applyBorder="1" applyAlignment="1">
      <alignment horizontal="justify" vertical="center"/>
    </xf>
    <xf numFmtId="0" fontId="10" fillId="2" borderId="14" xfId="0" applyFont="1" applyFill="1" applyBorder="1" applyAlignment="1">
      <alignment horizontal="justify" vertical="center"/>
    </xf>
    <xf numFmtId="0" fontId="10" fillId="4" borderId="10" xfId="0" applyFont="1" applyFill="1" applyBorder="1" applyAlignment="1">
      <alignment horizontal="justify" vertical="center"/>
    </xf>
    <xf numFmtId="0" fontId="9" fillId="4" borderId="8" xfId="0" applyFont="1" applyFill="1" applyBorder="1"/>
    <xf numFmtId="0" fontId="10" fillId="5" borderId="8" xfId="0" applyFont="1" applyFill="1" applyBorder="1" applyAlignment="1">
      <alignment horizontal="justify" vertical="center"/>
    </xf>
    <xf numFmtId="0" fontId="10" fillId="5" borderId="10" xfId="0" applyFont="1" applyFill="1" applyBorder="1" applyAlignment="1">
      <alignment horizontal="justify" vertical="center"/>
    </xf>
    <xf numFmtId="0" fontId="9" fillId="0" borderId="8" xfId="0" applyFont="1" applyBorder="1"/>
    <xf numFmtId="0" fontId="9" fillId="0" borderId="10" xfId="0" applyFont="1" applyBorder="1"/>
    <xf numFmtId="0" fontId="8" fillId="3" borderId="15" xfId="0" applyFont="1" applyFill="1" applyBorder="1"/>
    <xf numFmtId="0" fontId="9" fillId="3" borderId="16" xfId="0" applyFont="1" applyFill="1" applyBorder="1"/>
    <xf numFmtId="0" fontId="10" fillId="3" borderId="16" xfId="0" applyFont="1" applyFill="1" applyBorder="1" applyAlignment="1">
      <alignment horizontal="center" vertical="center"/>
    </xf>
    <xf numFmtId="0" fontId="10" fillId="3" borderId="16" xfId="0" applyFont="1" applyFill="1" applyBorder="1" applyAlignment="1">
      <alignment horizontal="justify" vertical="center"/>
    </xf>
    <xf numFmtId="0" fontId="10" fillId="3" borderId="17" xfId="0" applyFont="1" applyFill="1" applyBorder="1" applyAlignment="1">
      <alignment horizontal="justify" vertical="center"/>
    </xf>
    <xf numFmtId="164" fontId="6" fillId="4" borderId="5" xfId="2" applyFont="1" applyFill="1" applyBorder="1" applyAlignment="1">
      <alignment vertical="center"/>
    </xf>
    <xf numFmtId="0" fontId="14" fillId="0" borderId="0" xfId="0" applyFont="1" applyAlignment="1">
      <alignment vertical="center"/>
    </xf>
    <xf numFmtId="0" fontId="0" fillId="0" borderId="0" xfId="0" applyAlignment="1">
      <alignment vertical="center" wrapText="1"/>
    </xf>
    <xf numFmtId="0" fontId="0" fillId="0" borderId="0" xfId="0" applyBorder="1" applyAlignment="1">
      <alignment vertical="center" wrapText="1"/>
    </xf>
    <xf numFmtId="0" fontId="15" fillId="0" borderId="0" xfId="0" applyFont="1" applyBorder="1" applyAlignment="1">
      <alignment horizontal="center" vertical="center" wrapText="1"/>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43" fontId="13" fillId="7" borderId="0" xfId="6" applyFont="1" applyFill="1" applyBorder="1" applyAlignment="1">
      <alignment vertical="center" wrapText="1"/>
    </xf>
    <xf numFmtId="43" fontId="13" fillId="7" borderId="23" xfId="6" applyFont="1" applyFill="1" applyBorder="1" applyAlignment="1">
      <alignment horizontal="right" vertical="center" wrapText="1"/>
    </xf>
    <xf numFmtId="43" fontId="0" fillId="0" borderId="0" xfId="6" applyFont="1" applyBorder="1" applyAlignment="1">
      <alignment vertical="center" wrapText="1"/>
    </xf>
    <xf numFmtId="43" fontId="13" fillId="7" borderId="27" xfId="6" applyFont="1" applyFill="1" applyBorder="1" applyAlignment="1">
      <alignment horizontal="right" vertical="center" wrapText="1"/>
    </xf>
    <xf numFmtId="43" fontId="17" fillId="6" borderId="29" xfId="6" applyFont="1" applyFill="1" applyBorder="1" applyAlignment="1">
      <alignment vertical="center" wrapText="1"/>
    </xf>
    <xf numFmtId="43" fontId="17" fillId="6" borderId="30" xfId="6" applyFont="1" applyFill="1" applyBorder="1" applyAlignment="1">
      <alignment horizontal="right" vertical="center" wrapText="1"/>
    </xf>
    <xf numFmtId="43" fontId="13" fillId="7" borderId="31" xfId="6" applyFont="1" applyFill="1" applyBorder="1" applyAlignment="1">
      <alignment horizontal="right" vertical="center" wrapText="1"/>
    </xf>
    <xf numFmtId="43" fontId="17" fillId="6" borderId="34" xfId="6" applyFont="1" applyFill="1" applyBorder="1" applyAlignment="1">
      <alignment horizontal="right" vertical="center" wrapText="1"/>
    </xf>
    <xf numFmtId="0" fontId="0" fillId="0" borderId="36" xfId="0" applyBorder="1" applyAlignment="1">
      <alignment vertical="center" wrapText="1"/>
    </xf>
    <xf numFmtId="0" fontId="0" fillId="0" borderId="37" xfId="0" applyBorder="1" applyAlignment="1">
      <alignment vertical="center" wrapText="1"/>
    </xf>
    <xf numFmtId="2" fontId="0" fillId="0" borderId="0" xfId="0" applyNumberFormat="1" applyBorder="1" applyAlignment="1">
      <alignment vertical="center" wrapText="1"/>
    </xf>
    <xf numFmtId="0" fontId="0" fillId="0" borderId="0" xfId="0" applyFont="1" applyBorder="1" applyAlignment="1">
      <alignment vertical="center" wrapText="1"/>
    </xf>
    <xf numFmtId="0" fontId="26" fillId="0" borderId="35" xfId="0" applyFont="1" applyBorder="1" applyAlignment="1">
      <alignment vertical="center"/>
    </xf>
    <xf numFmtId="166" fontId="28" fillId="10" borderId="48" xfId="7" applyNumberFormat="1" applyFont="1" applyFill="1" applyBorder="1" applyAlignment="1">
      <alignment horizontal="center" vertical="center"/>
    </xf>
    <xf numFmtId="166" fontId="28" fillId="10" borderId="49" xfId="7" applyNumberFormat="1" applyFont="1" applyFill="1" applyBorder="1" applyAlignment="1">
      <alignment horizontal="center" vertical="center"/>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164" fontId="6" fillId="4" borderId="41" xfId="2" applyFont="1" applyFill="1" applyBorder="1" applyAlignment="1">
      <alignment vertical="center"/>
    </xf>
    <xf numFmtId="4" fontId="6" fillId="3" borderId="42" xfId="1" applyNumberFormat="1" applyFont="1" applyFill="1" applyBorder="1" applyAlignment="1">
      <alignment vertical="center"/>
    </xf>
    <xf numFmtId="0" fontId="6" fillId="4" borderId="43" xfId="1" applyFont="1" applyFill="1" applyBorder="1" applyAlignment="1">
      <alignment vertical="center"/>
    </xf>
    <xf numFmtId="0" fontId="6" fillId="4" borderId="45" xfId="1" applyFont="1" applyFill="1" applyBorder="1" applyAlignment="1">
      <alignment vertical="center"/>
    </xf>
    <xf numFmtId="164" fontId="6" fillId="4" borderId="45" xfId="2" applyFont="1" applyFill="1" applyBorder="1" applyAlignment="1">
      <alignment vertical="center"/>
    </xf>
    <xf numFmtId="164" fontId="6" fillId="4" borderId="43" xfId="2" applyFont="1" applyFill="1" applyBorder="1" applyAlignment="1">
      <alignment vertical="center"/>
    </xf>
    <xf numFmtId="164" fontId="6" fillId="0" borderId="53" xfId="2" applyFont="1" applyFill="1" applyBorder="1" applyAlignment="1">
      <alignment vertical="center"/>
    </xf>
    <xf numFmtId="0" fontId="6" fillId="0" borderId="43" xfId="1" applyFont="1" applyFill="1" applyBorder="1" applyAlignment="1">
      <alignment vertical="center"/>
    </xf>
    <xf numFmtId="0" fontId="6" fillId="0" borderId="45" xfId="1" applyFont="1" applyFill="1" applyBorder="1" applyAlignment="1">
      <alignment vertical="center"/>
    </xf>
    <xf numFmtId="0" fontId="6" fillId="3" borderId="5" xfId="1" applyFont="1" applyFill="1" applyBorder="1" applyAlignment="1">
      <alignment vertical="center"/>
    </xf>
    <xf numFmtId="164" fontId="6" fillId="0" borderId="44" xfId="2" applyFont="1" applyFill="1" applyBorder="1" applyAlignment="1">
      <alignment vertical="center"/>
    </xf>
    <xf numFmtId="0" fontId="6" fillId="0" borderId="44" xfId="1" applyFont="1" applyFill="1" applyBorder="1" applyAlignment="1">
      <alignment vertical="center"/>
    </xf>
    <xf numFmtId="0" fontId="6" fillId="4" borderId="44" xfId="1" applyFont="1" applyFill="1" applyBorder="1" applyAlignment="1">
      <alignment vertical="center"/>
    </xf>
    <xf numFmtId="4" fontId="6" fillId="4" borderId="45" xfId="1" applyNumberFormat="1" applyFont="1" applyFill="1" applyBorder="1" applyAlignment="1">
      <alignment vertical="center"/>
    </xf>
    <xf numFmtId="0" fontId="17" fillId="6" borderId="33" xfId="0" applyFont="1" applyFill="1" applyBorder="1" applyAlignment="1">
      <alignment horizontal="center" vertical="center" wrapText="1"/>
    </xf>
    <xf numFmtId="43" fontId="17" fillId="6" borderId="33" xfId="6" applyFont="1" applyFill="1" applyBorder="1" applyAlignment="1">
      <alignment horizontal="center" vertical="center" wrapText="1"/>
    </xf>
    <xf numFmtId="0" fontId="5" fillId="11" borderId="2" xfId="1" applyFont="1" applyFill="1" applyBorder="1" applyAlignment="1">
      <alignment horizontal="center" vertical="center" wrapText="1"/>
    </xf>
    <xf numFmtId="4" fontId="6" fillId="11" borderId="42" xfId="1" applyNumberFormat="1" applyFont="1" applyFill="1" applyBorder="1" applyAlignment="1">
      <alignment vertical="center"/>
    </xf>
    <xf numFmtId="0" fontId="6" fillId="11" borderId="45" xfId="1" applyFont="1" applyFill="1" applyBorder="1" applyAlignment="1">
      <alignment vertical="center"/>
    </xf>
    <xf numFmtId="43" fontId="13" fillId="7" borderId="5" xfId="6" applyFont="1" applyFill="1" applyBorder="1" applyAlignment="1">
      <alignment horizontal="right" vertical="center" wrapText="1"/>
    </xf>
    <xf numFmtId="43" fontId="0" fillId="0" borderId="5" xfId="6" applyFont="1" applyBorder="1" applyAlignment="1">
      <alignment vertical="center" wrapText="1"/>
    </xf>
    <xf numFmtId="43" fontId="0" fillId="4" borderId="5" xfId="6" applyFont="1" applyFill="1" applyBorder="1" applyAlignment="1">
      <alignment vertical="center" wrapText="1"/>
    </xf>
    <xf numFmtId="0" fontId="5" fillId="4" borderId="2" xfId="1" applyFont="1" applyFill="1" applyBorder="1" applyAlignment="1">
      <alignment horizontal="center" vertical="center" wrapText="1"/>
    </xf>
    <xf numFmtId="4" fontId="6" fillId="4" borderId="42" xfId="1" applyNumberFormat="1" applyFont="1" applyFill="1" applyBorder="1" applyAlignment="1">
      <alignment vertical="center"/>
    </xf>
    <xf numFmtId="0" fontId="0" fillId="0" borderId="0" xfId="0" applyAlignment="1">
      <alignment vertical="top" wrapText="1"/>
    </xf>
    <xf numFmtId="164" fontId="5" fillId="0" borderId="52" xfId="2" applyNumberFormat="1" applyFont="1" applyFill="1" applyBorder="1" applyAlignment="1">
      <alignment vertical="center" wrapText="1"/>
    </xf>
    <xf numFmtId="164" fontId="5" fillId="0" borderId="57" xfId="2" applyNumberFormat="1" applyFont="1" applyFill="1" applyBorder="1" applyAlignment="1">
      <alignment vertical="center" wrapText="1"/>
    </xf>
    <xf numFmtId="164" fontId="6" fillId="0" borderId="57" xfId="2" applyNumberFormat="1" applyFont="1" applyFill="1" applyBorder="1" applyAlignment="1">
      <alignment vertical="center" wrapText="1"/>
    </xf>
    <xf numFmtId="43" fontId="13" fillId="4" borderId="5" xfId="6" applyFont="1" applyFill="1" applyBorder="1" applyAlignment="1">
      <alignment horizontal="right" vertical="center" wrapText="1"/>
    </xf>
    <xf numFmtId="43" fontId="0" fillId="12" borderId="5" xfId="6" applyFont="1" applyFill="1" applyBorder="1" applyAlignment="1">
      <alignment vertical="center" wrapText="1"/>
    </xf>
    <xf numFmtId="43" fontId="13" fillId="12" borderId="15" xfId="6" applyFont="1" applyFill="1" applyBorder="1" applyAlignment="1">
      <alignment horizontal="right" vertical="center" wrapText="1"/>
    </xf>
    <xf numFmtId="0" fontId="9" fillId="0" borderId="0" xfId="1" applyFont="1" applyFill="1" applyBorder="1" applyAlignment="1">
      <alignment horizontal="left" vertical="center" wrapText="1"/>
    </xf>
    <xf numFmtId="164" fontId="31" fillId="0" borderId="54" xfId="2" applyFont="1" applyFill="1" applyBorder="1" applyAlignment="1">
      <alignment vertical="center"/>
    </xf>
    <xf numFmtId="164" fontId="32" fillId="0" borderId="47" xfId="2" applyNumberFormat="1" applyFont="1" applyFill="1" applyBorder="1" applyAlignment="1">
      <alignment vertical="center" wrapText="1"/>
    </xf>
    <xf numFmtId="43" fontId="0" fillId="0" borderId="0" xfId="0" applyNumberFormat="1"/>
    <xf numFmtId="0" fontId="13" fillId="0" borderId="1" xfId="0" applyFont="1" applyBorder="1"/>
    <xf numFmtId="43" fontId="13" fillId="0" borderId="4" xfId="0" applyNumberFormat="1" applyFont="1" applyBorder="1"/>
    <xf numFmtId="0" fontId="13" fillId="0" borderId="4" xfId="0" applyFont="1" applyBorder="1"/>
    <xf numFmtId="0" fontId="13" fillId="12" borderId="0" xfId="0" applyFont="1" applyFill="1"/>
    <xf numFmtId="43" fontId="13" fillId="12" borderId="0" xfId="0" applyNumberFormat="1" applyFont="1" applyFill="1"/>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7" fillId="6" borderId="28" xfId="0" applyFont="1" applyFill="1" applyBorder="1" applyAlignment="1">
      <alignment horizontal="left" vertical="center" wrapText="1"/>
    </xf>
    <xf numFmtId="0" fontId="17" fillId="6" borderId="29" xfId="0" applyFont="1" applyFill="1" applyBorder="1" applyAlignment="1">
      <alignment horizontal="left" vertical="center" wrapText="1"/>
    </xf>
    <xf numFmtId="0" fontId="0" fillId="0" borderId="41" xfId="0" applyBorder="1" applyAlignment="1">
      <alignment horizontal="left" vertical="center" wrapText="1"/>
    </xf>
    <xf numFmtId="0" fontId="0" fillId="0" borderId="5"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5" xfId="0" applyFont="1" applyBorder="1" applyAlignment="1">
      <alignment horizontal="left" vertical="center" wrapText="1"/>
    </xf>
    <xf numFmtId="0" fontId="18" fillId="0" borderId="24" xfId="0" applyFont="1" applyBorder="1" applyAlignment="1">
      <alignment horizontal="left" vertical="center" wrapText="1"/>
    </xf>
    <xf numFmtId="0" fontId="18" fillId="0" borderId="0" xfId="0" applyFont="1" applyBorder="1" applyAlignment="1">
      <alignment horizontal="left" vertical="center" wrapText="1"/>
    </xf>
    <xf numFmtId="0" fontId="17" fillId="6" borderId="32" xfId="0" applyFont="1" applyFill="1" applyBorder="1" applyAlignment="1">
      <alignment horizontal="left" vertical="center" wrapText="1"/>
    </xf>
    <xf numFmtId="0" fontId="17" fillId="6" borderId="33" xfId="0" applyFont="1" applyFill="1" applyBorder="1" applyAlignment="1">
      <alignment horizontal="left" vertical="center" wrapText="1"/>
    </xf>
    <xf numFmtId="0" fontId="20" fillId="8" borderId="28" xfId="0" applyFont="1" applyFill="1" applyBorder="1" applyAlignment="1">
      <alignment horizontal="left" vertical="center" wrapText="1"/>
    </xf>
    <xf numFmtId="0" fontId="20" fillId="8" borderId="29" xfId="0" applyFont="1" applyFill="1" applyBorder="1" applyAlignment="1">
      <alignment horizontal="left" vertical="center" wrapText="1"/>
    </xf>
    <xf numFmtId="43" fontId="17" fillId="6" borderId="33" xfId="6" applyFont="1" applyFill="1" applyBorder="1" applyAlignment="1">
      <alignment horizontal="center" vertical="center" wrapText="1"/>
    </xf>
    <xf numFmtId="0" fontId="0" fillId="0" borderId="0" xfId="0" applyBorder="1" applyAlignment="1">
      <alignment horizontal="left" vertical="center" wrapText="1"/>
    </xf>
    <xf numFmtId="0" fontId="16" fillId="0" borderId="0" xfId="0" applyFont="1" applyBorder="1" applyAlignment="1">
      <alignment horizontal="left" vertical="center" wrapText="1"/>
    </xf>
    <xf numFmtId="0" fontId="0" fillId="2" borderId="0" xfId="0" applyFill="1" applyAlignment="1">
      <alignment horizontal="center" vertical="center" wrapText="1"/>
    </xf>
    <xf numFmtId="0" fontId="15" fillId="0" borderId="0" xfId="0" applyFont="1" applyBorder="1" applyAlignment="1">
      <alignment horizontal="center" vertical="center" wrapText="1"/>
    </xf>
    <xf numFmtId="0" fontId="9" fillId="0" borderId="41" xfId="1" applyFont="1" applyFill="1" applyBorder="1" applyAlignment="1">
      <alignment horizontal="left" vertical="center" wrapText="1"/>
    </xf>
    <xf numFmtId="0" fontId="9" fillId="0" borderId="5" xfId="1" applyFont="1" applyFill="1" applyBorder="1" applyAlignment="1">
      <alignment horizontal="left" vertical="center" wrapText="1"/>
    </xf>
    <xf numFmtId="0" fontId="9" fillId="0" borderId="42"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58" xfId="1" applyFont="1" applyFill="1" applyBorder="1" applyAlignment="1">
      <alignment horizontal="left" vertical="center" wrapText="1"/>
    </xf>
    <xf numFmtId="0" fontId="9" fillId="0" borderId="59" xfId="1"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21" fillId="6" borderId="38"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9" fillId="0" borderId="5" xfId="0" applyFont="1" applyBorder="1" applyAlignment="1">
      <alignment horizontal="left" vertical="center" wrapText="1"/>
    </xf>
    <xf numFmtId="0" fontId="0" fillId="4" borderId="5" xfId="0" applyFill="1" applyBorder="1" applyAlignment="1">
      <alignment horizontal="left" vertical="center" wrapText="1"/>
    </xf>
    <xf numFmtId="0" fontId="0" fillId="12" borderId="5" xfId="0" applyFill="1" applyBorder="1" applyAlignment="1">
      <alignment horizontal="left" vertical="center" wrapText="1"/>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9" borderId="3" xfId="1" applyFont="1" applyFill="1" applyBorder="1" applyAlignment="1">
      <alignment horizontal="center" vertical="center" wrapText="1"/>
    </xf>
    <xf numFmtId="0" fontId="4" fillId="9" borderId="46" xfId="1" applyFont="1" applyFill="1" applyBorder="1" applyAlignment="1">
      <alignment horizontal="center" vertical="center" wrapText="1"/>
    </xf>
    <xf numFmtId="0" fontId="4" fillId="9" borderId="4" xfId="1" applyFont="1" applyFill="1" applyBorder="1" applyAlignment="1">
      <alignment horizontal="center" vertical="center" wrapText="1"/>
    </xf>
    <xf numFmtId="0" fontId="4" fillId="4" borderId="55"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51" xfId="1" applyFont="1" applyFill="1" applyBorder="1" applyAlignment="1">
      <alignment horizontal="center" vertical="center" wrapText="1"/>
    </xf>
    <xf numFmtId="164" fontId="5" fillId="0" borderId="52" xfId="2" applyNumberFormat="1" applyFont="1" applyFill="1" applyBorder="1" applyAlignment="1">
      <alignment horizontal="center" vertical="center" wrapText="1"/>
    </xf>
    <xf numFmtId="164" fontId="5" fillId="0" borderId="47" xfId="2" applyNumberFormat="1" applyFont="1" applyFill="1" applyBorder="1" applyAlignment="1">
      <alignment horizontal="center" vertical="center" wrapText="1"/>
    </xf>
  </cellXfs>
  <cellStyles count="8">
    <cellStyle name="Migliaia" xfId="6" builtinId="3"/>
    <cellStyle name="Migliaia 2" xfId="3" xr:uid="{00000000-0005-0000-0000-000001000000}"/>
    <cellStyle name="Migliaia 3" xfId="2" xr:uid="{00000000-0005-0000-0000-000002000000}"/>
    <cellStyle name="Normale" xfId="0" builtinId="0"/>
    <cellStyle name="Normale 2" xfId="1" xr:uid="{00000000-0005-0000-0000-000004000000}"/>
    <cellStyle name="Normale 3" xfId="5" xr:uid="{00000000-0005-0000-0000-000005000000}"/>
    <cellStyle name="Normale 4" xfId="7" xr:uid="{00000000-0005-0000-0000-000006000000}"/>
    <cellStyle name="Percentual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228600</xdr:colOff>
      <xdr:row>0</xdr:row>
      <xdr:rowOff>66675</xdr:rowOff>
    </xdr:from>
    <xdr:to>
      <xdr:col>3</xdr:col>
      <xdr:colOff>428431</xdr:colOff>
      <xdr:row>0</xdr:row>
      <xdr:rowOff>1265163</xdr:rowOff>
    </xdr:to>
    <xdr:pic>
      <xdr:nvPicPr>
        <xdr:cNvPr id="3" name="Immagin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66675"/>
          <a:ext cx="1180906" cy="119848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219075</xdr:colOff>
      <xdr:row>0</xdr:row>
      <xdr:rowOff>219075</xdr:rowOff>
    </xdr:from>
    <xdr:ext cx="1495425" cy="704850"/>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xfrm>
          <a:off x="3133725" y="219075"/>
          <a:ext cx="1495425" cy="704850"/>
        </a:xfrm>
        <a:prstGeom prst="rect">
          <a:avLst/>
        </a:prstGeom>
        <a:noFill/>
      </xdr:spPr>
    </xdr:pic>
    <xdr:clientData fLocksWithSheet="0"/>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26"/>
  <sheetViews>
    <sheetView tabSelected="1" topLeftCell="A13" zoomScaleNormal="100" workbookViewId="0">
      <selection activeCell="I19" sqref="I19:Q19"/>
    </sheetView>
  </sheetViews>
  <sheetFormatPr defaultColWidth="8.85546875" defaultRowHeight="15" x14ac:dyDescent="0.25"/>
  <cols>
    <col min="1" max="2" width="8.85546875" style="44"/>
    <col min="3" max="3" width="14.7109375" style="44" customWidth="1"/>
    <col min="4" max="4" width="11.28515625" style="44" customWidth="1"/>
    <col min="5" max="7" width="16.5703125" style="44" bestFit="1" customWidth="1"/>
    <col min="8" max="8" width="19.28515625" style="44" customWidth="1"/>
    <col min="9" max="16384" width="8.85546875" style="44"/>
  </cols>
  <sheetData>
    <row r="1" spans="3:17" ht="102" customHeight="1" x14ac:dyDescent="0.25">
      <c r="C1" s="127"/>
      <c r="D1" s="127"/>
      <c r="E1" s="127"/>
      <c r="F1" s="127"/>
      <c r="G1" s="46"/>
      <c r="L1" s="45"/>
      <c r="M1" s="124"/>
      <c r="N1" s="124"/>
    </row>
    <row r="2" spans="3:17" ht="41.45" customHeight="1" x14ac:dyDescent="0.25">
      <c r="C2" s="125" t="s">
        <v>5</v>
      </c>
      <c r="D2" s="125"/>
      <c r="E2" s="125"/>
      <c r="F2" s="125"/>
      <c r="G2" s="125"/>
      <c r="L2" s="45"/>
      <c r="M2" s="124"/>
      <c r="N2" s="124"/>
    </row>
    <row r="3" spans="3:17" x14ac:dyDescent="0.25">
      <c r="C3" s="43"/>
      <c r="L3" s="45"/>
      <c r="M3" s="124"/>
      <c r="N3" s="124"/>
    </row>
    <row r="4" spans="3:17" ht="30.6" customHeight="1" x14ac:dyDescent="0.25">
      <c r="C4" s="126"/>
      <c r="D4" s="126"/>
      <c r="E4" s="126"/>
      <c r="F4" s="126"/>
      <c r="G4" s="126"/>
      <c r="L4" s="45"/>
      <c r="M4" s="124"/>
      <c r="N4" s="124"/>
    </row>
    <row r="5" spans="3:17" ht="15.75" thickBot="1" x14ac:dyDescent="0.3"/>
    <row r="6" spans="3:17" ht="72" customHeight="1" thickBot="1" x14ac:dyDescent="0.3">
      <c r="C6" s="141" t="s">
        <v>6</v>
      </c>
      <c r="D6" s="142"/>
      <c r="E6" s="47" t="s">
        <v>7</v>
      </c>
      <c r="F6" s="47" t="s">
        <v>8</v>
      </c>
      <c r="G6" s="47" t="s">
        <v>9</v>
      </c>
      <c r="H6" s="48" t="s">
        <v>0</v>
      </c>
      <c r="I6" s="138" t="s">
        <v>43</v>
      </c>
      <c r="J6" s="139"/>
      <c r="K6" s="139"/>
      <c r="L6" s="139"/>
      <c r="M6" s="139"/>
      <c r="N6" s="139"/>
      <c r="O6" s="139"/>
      <c r="P6" s="139"/>
      <c r="Q6" s="140"/>
    </row>
    <row r="7" spans="3:17" ht="32.450000000000003" customHeight="1" x14ac:dyDescent="0.25">
      <c r="C7" s="143" t="s">
        <v>49</v>
      </c>
      <c r="D7" s="144"/>
      <c r="E7" s="49">
        <f>SUM(E8:E12)</f>
        <v>0</v>
      </c>
      <c r="F7" s="49">
        <f t="shared" ref="F7:G7" si="0">SUM(F8:F12)</f>
        <v>0</v>
      </c>
      <c r="G7" s="49">
        <f t="shared" si="0"/>
        <v>0</v>
      </c>
      <c r="H7" s="50">
        <f t="shared" ref="H7:H12" si="1">SUM(E7:G7)</f>
        <v>0</v>
      </c>
      <c r="I7" s="128"/>
      <c r="J7" s="129"/>
      <c r="K7" s="129"/>
      <c r="L7" s="129"/>
      <c r="M7" s="129"/>
      <c r="N7" s="129"/>
      <c r="O7" s="129"/>
      <c r="P7" s="129"/>
      <c r="Q7" s="130"/>
    </row>
    <row r="8" spans="3:17" ht="26.45" customHeight="1" x14ac:dyDescent="0.25">
      <c r="C8" s="145" t="s">
        <v>10</v>
      </c>
      <c r="D8" s="145"/>
      <c r="E8" s="86">
        <f>'CostiStaff&amp;Trattenute '!F7</f>
        <v>0</v>
      </c>
      <c r="F8" s="86">
        <f>'CostiStaff&amp;Trattenute '!H7</f>
        <v>0</v>
      </c>
      <c r="G8" s="86">
        <f>'CostiStaff&amp;Trattenute '!J7</f>
        <v>0</v>
      </c>
      <c r="H8" s="85">
        <f t="shared" si="1"/>
        <v>0</v>
      </c>
      <c r="I8" s="131"/>
      <c r="J8" s="129"/>
      <c r="K8" s="129"/>
      <c r="L8" s="129"/>
      <c r="M8" s="129"/>
      <c r="N8" s="129"/>
      <c r="O8" s="129"/>
      <c r="P8" s="129"/>
      <c r="Q8" s="130"/>
    </row>
    <row r="9" spans="3:17" ht="21.6" customHeight="1" x14ac:dyDescent="0.25">
      <c r="C9" s="146" t="s">
        <v>37</v>
      </c>
      <c r="D9" s="146"/>
      <c r="E9" s="87">
        <f>'CostiStaff&amp;Trattenute '!F9</f>
        <v>0</v>
      </c>
      <c r="F9" s="87">
        <f>'CostiStaff&amp;Trattenute '!H9</f>
        <v>0</v>
      </c>
      <c r="G9" s="87">
        <f>'CostiStaff&amp;Trattenute '!J9</f>
        <v>0</v>
      </c>
      <c r="H9" s="94">
        <f t="shared" si="1"/>
        <v>0</v>
      </c>
      <c r="I9" s="131"/>
      <c r="J9" s="129"/>
      <c r="K9" s="129"/>
      <c r="L9" s="129"/>
      <c r="M9" s="129"/>
      <c r="N9" s="129"/>
      <c r="O9" s="129"/>
      <c r="P9" s="129"/>
      <c r="Q9" s="130"/>
    </row>
    <row r="10" spans="3:17" ht="28.5" customHeight="1" x14ac:dyDescent="0.25">
      <c r="C10" s="111" t="s">
        <v>41</v>
      </c>
      <c r="D10" s="111"/>
      <c r="E10" s="86">
        <f>'CostiStaff&amp;Trattenute '!F8</f>
        <v>0</v>
      </c>
      <c r="F10" s="86">
        <f>'CostiStaff&amp;Trattenute '!H8</f>
        <v>0</v>
      </c>
      <c r="G10" s="86">
        <f>'CostiStaff&amp;Trattenute '!J8</f>
        <v>0</v>
      </c>
      <c r="H10" s="85">
        <f t="shared" si="1"/>
        <v>0</v>
      </c>
      <c r="I10" s="131"/>
      <c r="J10" s="129"/>
      <c r="K10" s="129"/>
      <c r="L10" s="129"/>
      <c r="M10" s="129"/>
      <c r="N10" s="129"/>
      <c r="O10" s="129"/>
      <c r="P10" s="129"/>
      <c r="Q10" s="130"/>
    </row>
    <row r="11" spans="3:17" ht="21.6" customHeight="1" x14ac:dyDescent="0.25">
      <c r="C11" s="111" t="s">
        <v>42</v>
      </c>
      <c r="D11" s="111"/>
      <c r="E11" s="86">
        <f>'CostiStaff&amp;Trattenute '!F10</f>
        <v>0</v>
      </c>
      <c r="F11" s="86">
        <f>'CostiStaff&amp;Trattenute '!H10</f>
        <v>0</v>
      </c>
      <c r="G11" s="86">
        <f>'CostiStaff&amp;Trattenute '!J10</f>
        <v>0</v>
      </c>
      <c r="H11" s="85">
        <f t="shared" si="1"/>
        <v>0</v>
      </c>
      <c r="I11" s="131"/>
      <c r="J11" s="129"/>
      <c r="K11" s="129"/>
      <c r="L11" s="129"/>
      <c r="M11" s="129"/>
      <c r="N11" s="129"/>
      <c r="O11" s="129"/>
      <c r="P11" s="129"/>
      <c r="Q11" s="130"/>
    </row>
    <row r="12" spans="3:17" ht="30" customHeight="1" x14ac:dyDescent="0.25">
      <c r="C12" s="146" t="s">
        <v>25</v>
      </c>
      <c r="D12" s="146"/>
      <c r="E12" s="87"/>
      <c r="F12" s="87"/>
      <c r="G12" s="87"/>
      <c r="H12" s="85">
        <f t="shared" si="1"/>
        <v>0</v>
      </c>
      <c r="I12" s="132"/>
      <c r="J12" s="133"/>
      <c r="K12" s="133"/>
      <c r="L12" s="133"/>
      <c r="M12" s="133"/>
      <c r="N12" s="133"/>
      <c r="O12" s="133"/>
      <c r="P12" s="133"/>
      <c r="Q12" s="134"/>
    </row>
    <row r="13" spans="3:17" ht="30" customHeight="1" x14ac:dyDescent="0.25">
      <c r="C13" s="147"/>
      <c r="D13" s="147"/>
      <c r="E13" s="95"/>
      <c r="F13" s="95"/>
      <c r="G13" s="95"/>
      <c r="H13" s="96"/>
      <c r="I13" s="97"/>
      <c r="J13" s="97"/>
      <c r="K13" s="97"/>
      <c r="L13" s="97"/>
      <c r="M13" s="97"/>
      <c r="N13" s="97"/>
      <c r="O13" s="97"/>
      <c r="P13" s="97"/>
      <c r="Q13" s="97"/>
    </row>
    <row r="14" spans="3:17" ht="96.75" customHeight="1" x14ac:dyDescent="0.25">
      <c r="C14" s="117" t="s">
        <v>50</v>
      </c>
      <c r="D14" s="118"/>
      <c r="E14" s="51">
        <v>150000</v>
      </c>
      <c r="F14" s="51">
        <v>100000</v>
      </c>
      <c r="G14" s="51">
        <v>0</v>
      </c>
      <c r="H14" s="50">
        <f>SUM(E14:G14)</f>
        <v>250000</v>
      </c>
      <c r="I14" s="135" t="s">
        <v>46</v>
      </c>
      <c r="J14" s="136"/>
      <c r="K14" s="136"/>
      <c r="L14" s="136"/>
      <c r="M14" s="136"/>
      <c r="N14" s="136"/>
      <c r="O14" s="136"/>
      <c r="P14" s="136"/>
      <c r="Q14" s="137"/>
    </row>
    <row r="15" spans="3:17" ht="95.25" customHeight="1" x14ac:dyDescent="0.25">
      <c r="C15" s="106" t="s">
        <v>51</v>
      </c>
      <c r="D15" s="107"/>
      <c r="E15" s="51">
        <v>90000</v>
      </c>
      <c r="F15" s="51">
        <v>90000</v>
      </c>
      <c r="G15" s="51">
        <v>50000</v>
      </c>
      <c r="H15" s="52">
        <f>SUM(E15:G15)</f>
        <v>230000</v>
      </c>
      <c r="I15" s="110" t="s">
        <v>44</v>
      </c>
      <c r="J15" s="111"/>
      <c r="K15" s="111"/>
      <c r="L15" s="111"/>
      <c r="M15" s="111"/>
      <c r="N15" s="111"/>
      <c r="O15" s="111"/>
      <c r="P15" s="111"/>
      <c r="Q15" s="112"/>
    </row>
    <row r="16" spans="3:17" ht="175.5" customHeight="1" thickBot="1" x14ac:dyDescent="0.3">
      <c r="C16" s="106" t="s">
        <v>52</v>
      </c>
      <c r="D16" s="107"/>
      <c r="E16" s="51">
        <v>150000</v>
      </c>
      <c r="F16" s="51">
        <v>0</v>
      </c>
      <c r="G16" s="51">
        <v>0</v>
      </c>
      <c r="H16" s="52">
        <f>SUM(E16:G16)</f>
        <v>150000</v>
      </c>
      <c r="I16" s="113" t="s">
        <v>45</v>
      </c>
      <c r="J16" s="114"/>
      <c r="K16" s="114"/>
      <c r="L16" s="114"/>
      <c r="M16" s="114"/>
      <c r="N16" s="114"/>
      <c r="O16" s="114"/>
      <c r="P16" s="114"/>
      <c r="Q16" s="115"/>
    </row>
    <row r="17" spans="3:17" ht="39.6" customHeight="1" thickBot="1" x14ac:dyDescent="0.3">
      <c r="C17" s="108" t="s">
        <v>11</v>
      </c>
      <c r="D17" s="109"/>
      <c r="E17" s="53">
        <f>SUM(E7+E14+E15+E16)</f>
        <v>390000</v>
      </c>
      <c r="F17" s="53">
        <f t="shared" ref="F17:G17" si="2">SUM(F7+F14+F15+F16)</f>
        <v>190000</v>
      </c>
      <c r="G17" s="53">
        <f t="shared" si="2"/>
        <v>50000</v>
      </c>
      <c r="H17" s="54">
        <f>SUM(H7+H14+H15+H16)</f>
        <v>630000</v>
      </c>
      <c r="I17" s="45"/>
      <c r="J17" s="45"/>
      <c r="K17" s="45"/>
      <c r="L17" s="45"/>
      <c r="M17" s="45"/>
      <c r="N17" s="45"/>
      <c r="O17" s="45"/>
      <c r="P17" s="45"/>
      <c r="Q17" s="45"/>
    </row>
    <row r="18" spans="3:17" ht="30" customHeight="1" thickBot="1" x14ac:dyDescent="0.3">
      <c r="C18" s="121" t="s">
        <v>53</v>
      </c>
      <c r="D18" s="122"/>
      <c r="E18" s="51"/>
      <c r="F18" s="51"/>
      <c r="G18" s="51"/>
      <c r="H18" s="55">
        <f>SUM(H7)*20/100</f>
        <v>0</v>
      </c>
      <c r="I18" s="116" t="s">
        <v>47</v>
      </c>
      <c r="J18" s="116"/>
      <c r="K18" s="116"/>
      <c r="L18" s="116"/>
      <c r="M18" s="116"/>
      <c r="N18" s="116"/>
      <c r="O18" s="116"/>
      <c r="P18" s="116"/>
      <c r="Q18" s="116"/>
    </row>
    <row r="19" spans="3:17" ht="109.5" customHeight="1" thickBot="1" x14ac:dyDescent="0.3">
      <c r="C19" s="119" t="s">
        <v>12</v>
      </c>
      <c r="D19" s="120"/>
      <c r="E19" s="123"/>
      <c r="F19" s="123"/>
      <c r="G19" s="81"/>
      <c r="H19" s="56">
        <f>SUM(H17:H18)</f>
        <v>630000</v>
      </c>
      <c r="I19" s="116" t="s">
        <v>65</v>
      </c>
      <c r="J19" s="116"/>
      <c r="K19" s="116"/>
      <c r="L19" s="116"/>
      <c r="M19" s="116"/>
      <c r="N19" s="116"/>
      <c r="O19" s="116"/>
      <c r="P19" s="116"/>
      <c r="Q19" s="116"/>
    </row>
    <row r="20" spans="3:17" ht="15.75" thickBot="1" x14ac:dyDescent="0.3"/>
    <row r="21" spans="3:17" ht="26.45" customHeight="1" x14ac:dyDescent="0.25">
      <c r="C21" s="61" t="s">
        <v>13</v>
      </c>
      <c r="D21" s="57"/>
      <c r="E21" s="57"/>
      <c r="F21" s="57"/>
      <c r="G21" s="57"/>
      <c r="H21" s="58"/>
    </row>
    <row r="22" spans="3:17" ht="42.6" customHeight="1" x14ac:dyDescent="0.25">
      <c r="C22" s="117" t="s">
        <v>14</v>
      </c>
      <c r="D22" s="118"/>
      <c r="E22" s="59">
        <v>0</v>
      </c>
      <c r="F22" s="59">
        <v>0</v>
      </c>
      <c r="G22" s="59">
        <v>0</v>
      </c>
      <c r="H22" s="50">
        <f>SUM(E22:G22)</f>
        <v>0</v>
      </c>
      <c r="I22" s="60"/>
      <c r="J22" s="60"/>
      <c r="K22" s="60"/>
      <c r="L22" s="60"/>
      <c r="M22" s="60"/>
      <c r="N22" s="60"/>
      <c r="O22" s="60"/>
      <c r="P22" s="60"/>
      <c r="Q22" s="60"/>
    </row>
    <row r="23" spans="3:17" ht="45" customHeight="1" thickBot="1" x14ac:dyDescent="0.3">
      <c r="C23" s="119" t="s">
        <v>24</v>
      </c>
      <c r="D23" s="120"/>
      <c r="E23" s="120"/>
      <c r="F23" s="120"/>
      <c r="G23" s="80"/>
      <c r="H23" s="56">
        <f>SUM(H19+H22)</f>
        <v>630000</v>
      </c>
      <c r="I23" s="116" t="s">
        <v>48</v>
      </c>
      <c r="J23" s="116"/>
      <c r="K23" s="116"/>
      <c r="L23" s="116"/>
      <c r="M23" s="116"/>
      <c r="N23" s="116"/>
      <c r="O23" s="116"/>
      <c r="P23" s="116"/>
      <c r="Q23" s="116"/>
    </row>
    <row r="25" spans="3:17" x14ac:dyDescent="0.25">
      <c r="G25" s="45"/>
    </row>
    <row r="26" spans="3:17" x14ac:dyDescent="0.25">
      <c r="G26" s="45"/>
    </row>
  </sheetData>
  <mergeCells count="32">
    <mergeCell ref="I7:Q12"/>
    <mergeCell ref="I14:Q14"/>
    <mergeCell ref="I6:Q6"/>
    <mergeCell ref="C6:D6"/>
    <mergeCell ref="C7:D7"/>
    <mergeCell ref="C8:D8"/>
    <mergeCell ref="C9:D9"/>
    <mergeCell ref="C10:D10"/>
    <mergeCell ref="C11:D11"/>
    <mergeCell ref="C12:D12"/>
    <mergeCell ref="C14:D14"/>
    <mergeCell ref="C13:D13"/>
    <mergeCell ref="M1:N1"/>
    <mergeCell ref="C2:G2"/>
    <mergeCell ref="M2:N2"/>
    <mergeCell ref="M3:N3"/>
    <mergeCell ref="C4:G4"/>
    <mergeCell ref="M4:N4"/>
    <mergeCell ref="C1:F1"/>
    <mergeCell ref="I18:Q18"/>
    <mergeCell ref="C22:D22"/>
    <mergeCell ref="C23:F23"/>
    <mergeCell ref="C18:D18"/>
    <mergeCell ref="C19:D19"/>
    <mergeCell ref="E19:F19"/>
    <mergeCell ref="I19:Q19"/>
    <mergeCell ref="I23:Q23"/>
    <mergeCell ref="C15:D15"/>
    <mergeCell ref="C16:D16"/>
    <mergeCell ref="C17:D17"/>
    <mergeCell ref="I15:Q15"/>
    <mergeCell ref="I16:Q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P34"/>
  <sheetViews>
    <sheetView topLeftCell="A7" workbookViewId="0">
      <selection activeCell="C24" sqref="C24"/>
    </sheetView>
  </sheetViews>
  <sheetFormatPr defaultRowHeight="15" x14ac:dyDescent="0.25"/>
  <cols>
    <col min="1" max="1" width="29.28515625" customWidth="1"/>
    <col min="2" max="2" width="18.28515625" customWidth="1"/>
    <col min="4" max="4" width="10.42578125" bestFit="1" customWidth="1"/>
    <col min="5" max="5" width="7.5703125" bestFit="1" customWidth="1"/>
    <col min="6" max="6" width="14.7109375" customWidth="1"/>
    <col min="7" max="7" width="7.5703125" bestFit="1" customWidth="1"/>
    <col min="8" max="8" width="15.42578125" customWidth="1"/>
    <col min="9" max="9" width="7.5703125" bestFit="1" customWidth="1"/>
    <col min="10" max="10" width="15.5703125" customWidth="1"/>
    <col min="11" max="11" width="6.42578125" bestFit="1" customWidth="1"/>
    <col min="12" max="12" width="15.5703125" customWidth="1"/>
    <col min="13" max="13" width="6.42578125" bestFit="1" customWidth="1"/>
    <col min="14" max="14" width="15.5703125" customWidth="1"/>
    <col min="15" max="15" width="18" customWidth="1"/>
    <col min="16" max="16" width="13.140625" bestFit="1" customWidth="1"/>
  </cols>
  <sheetData>
    <row r="3" spans="1:16" ht="15.75" thickBot="1" x14ac:dyDescent="0.3"/>
    <row r="4" spans="1:16" ht="53.25" customHeight="1" thickBot="1" x14ac:dyDescent="0.3">
      <c r="B4" s="148"/>
      <c r="C4" s="148"/>
      <c r="D4" s="148"/>
      <c r="E4" s="148"/>
      <c r="F4" s="148"/>
      <c r="G4" s="148"/>
      <c r="H4" s="148"/>
      <c r="I4" s="148"/>
      <c r="J4" s="148"/>
      <c r="K4" s="148"/>
      <c r="L4" s="148"/>
      <c r="M4" s="148"/>
      <c r="N4" s="148"/>
      <c r="O4" s="149"/>
    </row>
    <row r="5" spans="1:16" ht="44.25" customHeight="1" thickBot="1" x14ac:dyDescent="0.3">
      <c r="B5" s="64"/>
      <c r="C5" s="64"/>
      <c r="D5" s="65"/>
      <c r="E5" s="155" t="s">
        <v>18</v>
      </c>
      <c r="F5" s="156"/>
      <c r="G5" s="155" t="s">
        <v>21</v>
      </c>
      <c r="H5" s="156"/>
      <c r="I5" s="155" t="s">
        <v>22</v>
      </c>
      <c r="J5" s="156"/>
      <c r="K5" s="155"/>
      <c r="L5" s="156"/>
      <c r="M5" s="155"/>
      <c r="N5" s="156"/>
      <c r="O5" s="157" t="s">
        <v>1</v>
      </c>
    </row>
    <row r="6" spans="1:16" ht="45.75" thickBot="1" x14ac:dyDescent="0.3">
      <c r="B6" s="2" t="s">
        <v>38</v>
      </c>
      <c r="C6" s="1"/>
      <c r="D6" s="1" t="s">
        <v>17</v>
      </c>
      <c r="E6" s="1" t="s">
        <v>19</v>
      </c>
      <c r="F6" s="1" t="s">
        <v>20</v>
      </c>
      <c r="G6" s="1" t="s">
        <v>19</v>
      </c>
      <c r="H6" s="1" t="s">
        <v>20</v>
      </c>
      <c r="I6" s="1" t="s">
        <v>19</v>
      </c>
      <c r="J6" s="1" t="s">
        <v>20</v>
      </c>
      <c r="K6" s="1"/>
      <c r="L6" s="1"/>
      <c r="M6" s="1"/>
      <c r="N6" s="1"/>
      <c r="O6" s="158"/>
    </row>
    <row r="7" spans="1:16" ht="45" x14ac:dyDescent="0.25">
      <c r="A7" s="90" t="s">
        <v>40</v>
      </c>
      <c r="B7" s="42">
        <v>0</v>
      </c>
      <c r="C7" s="75">
        <v>12</v>
      </c>
      <c r="D7" s="67">
        <f>B7/C7</f>
        <v>0</v>
      </c>
      <c r="E7" s="66">
        <v>0</v>
      </c>
      <c r="F7" s="67">
        <f>E7*D7</f>
        <v>0</v>
      </c>
      <c r="G7" s="66">
        <v>0</v>
      </c>
      <c r="H7" s="67">
        <f>G7*D7</f>
        <v>0</v>
      </c>
      <c r="I7" s="66">
        <v>0</v>
      </c>
      <c r="J7" s="67">
        <f>I7*D7</f>
        <v>0</v>
      </c>
      <c r="K7" s="66"/>
      <c r="L7" s="67"/>
      <c r="M7" s="66"/>
      <c r="N7" s="67"/>
      <c r="O7" s="72">
        <f>SUM(F7+H7+J7+L7+N7)</f>
        <v>0</v>
      </c>
    </row>
    <row r="8" spans="1:16" ht="30" x14ac:dyDescent="0.25">
      <c r="A8" s="90" t="s">
        <v>61</v>
      </c>
      <c r="B8" s="42">
        <v>0</v>
      </c>
      <c r="C8" s="75">
        <v>12</v>
      </c>
      <c r="D8" s="67">
        <f t="shared" ref="D8:D12" si="0">B8/C8</f>
        <v>0</v>
      </c>
      <c r="E8" s="66">
        <v>0</v>
      </c>
      <c r="F8" s="67">
        <f>E8*D8</f>
        <v>0</v>
      </c>
      <c r="G8" s="66">
        <v>0</v>
      </c>
      <c r="H8" s="67">
        <f>G8*D8</f>
        <v>0</v>
      </c>
      <c r="I8" s="66">
        <v>0</v>
      </c>
      <c r="J8" s="67">
        <f t="shared" ref="J8:J12" si="1">I8*D8</f>
        <v>0</v>
      </c>
      <c r="K8" s="66"/>
      <c r="L8" s="67"/>
      <c r="M8" s="66"/>
      <c r="N8" s="67"/>
      <c r="O8" s="72">
        <f>SUM(F8+H8+J8)</f>
        <v>0</v>
      </c>
      <c r="P8" s="100">
        <f>O8-O21</f>
        <v>0</v>
      </c>
    </row>
    <row r="9" spans="1:16" ht="30" x14ac:dyDescent="0.25">
      <c r="A9" s="90" t="s">
        <v>63</v>
      </c>
      <c r="B9" s="42">
        <v>0</v>
      </c>
      <c r="C9" s="75">
        <v>12</v>
      </c>
      <c r="D9" s="67">
        <f t="shared" si="0"/>
        <v>0</v>
      </c>
      <c r="E9" s="66">
        <v>0</v>
      </c>
      <c r="F9" s="67">
        <f t="shared" ref="F9:F12" si="2">E9*D9</f>
        <v>0</v>
      </c>
      <c r="G9" s="66">
        <v>0</v>
      </c>
      <c r="H9" s="67">
        <f t="shared" ref="H9:H12" si="3">G9*D9</f>
        <v>0</v>
      </c>
      <c r="I9" s="66">
        <v>0</v>
      </c>
      <c r="J9" s="67">
        <f t="shared" si="1"/>
        <v>0</v>
      </c>
      <c r="K9" s="66"/>
      <c r="L9" s="67"/>
      <c r="M9" s="66"/>
      <c r="N9" s="67"/>
      <c r="O9" s="72">
        <f>SUM(F9+H9+J9)</f>
        <v>0</v>
      </c>
      <c r="P9" s="100">
        <f t="shared" ref="P9:P10" si="4">O9-O22</f>
        <v>0</v>
      </c>
    </row>
    <row r="10" spans="1:16" x14ac:dyDescent="0.25">
      <c r="A10" s="90" t="s">
        <v>62</v>
      </c>
      <c r="B10" s="42">
        <v>0</v>
      </c>
      <c r="C10" s="75">
        <v>12</v>
      </c>
      <c r="D10" s="67">
        <f t="shared" si="0"/>
        <v>0</v>
      </c>
      <c r="E10" s="66">
        <v>0</v>
      </c>
      <c r="F10" s="67">
        <f t="shared" si="2"/>
        <v>0</v>
      </c>
      <c r="G10" s="66">
        <v>0</v>
      </c>
      <c r="H10" s="67">
        <f>G10*D10</f>
        <v>0</v>
      </c>
      <c r="I10" s="66">
        <v>0</v>
      </c>
      <c r="J10" s="67">
        <f t="shared" si="1"/>
        <v>0</v>
      </c>
      <c r="K10" s="66"/>
      <c r="L10" s="67"/>
      <c r="M10" s="66"/>
      <c r="N10" s="67"/>
      <c r="O10" s="72">
        <f>SUM(F10+H10+J10)</f>
        <v>0</v>
      </c>
      <c r="P10" s="100">
        <f t="shared" si="4"/>
        <v>0</v>
      </c>
    </row>
    <row r="11" spans="1:16" x14ac:dyDescent="0.25">
      <c r="A11" s="90"/>
      <c r="B11" s="42">
        <v>0</v>
      </c>
      <c r="C11" s="75">
        <v>12</v>
      </c>
      <c r="D11" s="67">
        <f t="shared" si="0"/>
        <v>0</v>
      </c>
      <c r="E11" s="66">
        <v>0</v>
      </c>
      <c r="F11" s="67">
        <f t="shared" si="2"/>
        <v>0</v>
      </c>
      <c r="G11" s="66"/>
      <c r="H11" s="67">
        <f t="shared" si="3"/>
        <v>0</v>
      </c>
      <c r="I11" s="66"/>
      <c r="J11" s="67">
        <f t="shared" si="1"/>
        <v>0</v>
      </c>
      <c r="K11" s="66"/>
      <c r="L11" s="67"/>
      <c r="M11" s="66"/>
      <c r="N11" s="67"/>
      <c r="O11" s="72">
        <f t="shared" ref="O11:O12" si="5">SUM(F11+H11+J11+L11+N11)</f>
        <v>0</v>
      </c>
    </row>
    <row r="12" spans="1:16" x14ac:dyDescent="0.25">
      <c r="A12" s="90"/>
      <c r="B12" s="42">
        <v>0</v>
      </c>
      <c r="C12" s="75">
        <v>12</v>
      </c>
      <c r="D12" s="67">
        <f t="shared" si="0"/>
        <v>0</v>
      </c>
      <c r="E12" s="66">
        <v>0</v>
      </c>
      <c r="F12" s="67">
        <f t="shared" si="2"/>
        <v>0</v>
      </c>
      <c r="G12" s="66"/>
      <c r="H12" s="67">
        <f t="shared" si="3"/>
        <v>0</v>
      </c>
      <c r="I12" s="66"/>
      <c r="J12" s="67">
        <f t="shared" si="1"/>
        <v>0</v>
      </c>
      <c r="K12" s="66"/>
      <c r="L12" s="67"/>
      <c r="M12" s="66"/>
      <c r="N12" s="67"/>
      <c r="O12" s="72">
        <f t="shared" si="5"/>
        <v>0</v>
      </c>
    </row>
    <row r="13" spans="1:16" ht="15.75" thickBot="1" x14ac:dyDescent="0.3">
      <c r="A13" s="90"/>
      <c r="B13" s="76"/>
      <c r="C13" s="77"/>
      <c r="D13" s="74"/>
      <c r="E13" s="68"/>
      <c r="F13" s="69"/>
      <c r="G13" s="68"/>
      <c r="H13" s="69"/>
      <c r="I13" s="68"/>
      <c r="J13" s="70"/>
      <c r="K13" s="71"/>
      <c r="L13" s="70"/>
      <c r="M13" s="71"/>
      <c r="N13" s="70"/>
      <c r="O13" s="98">
        <f>SUM(O7:O12)</f>
        <v>0</v>
      </c>
      <c r="P13" s="100">
        <f>O13-O26</f>
        <v>0</v>
      </c>
    </row>
    <row r="16" spans="1:16" ht="15.75" thickBot="1" x14ac:dyDescent="0.3"/>
    <row r="17" spans="1:15" ht="44.25" customHeight="1" thickBot="1" x14ac:dyDescent="0.3">
      <c r="B17" s="150"/>
      <c r="C17" s="150"/>
      <c r="D17" s="150"/>
      <c r="E17" s="151"/>
      <c r="F17" s="151"/>
      <c r="G17" s="150"/>
      <c r="H17" s="150"/>
      <c r="I17" s="150"/>
      <c r="J17" s="150"/>
      <c r="K17" s="150"/>
      <c r="L17" s="150"/>
      <c r="M17" s="150"/>
      <c r="N17" s="150"/>
      <c r="O17" s="152"/>
    </row>
    <row r="18" spans="1:15" ht="44.25" customHeight="1" thickBot="1" x14ac:dyDescent="0.3">
      <c r="B18" s="64"/>
      <c r="C18" s="64"/>
      <c r="D18" s="65"/>
      <c r="E18" s="153" t="s">
        <v>18</v>
      </c>
      <c r="F18" s="154"/>
      <c r="G18" s="153" t="s">
        <v>21</v>
      </c>
      <c r="H18" s="154"/>
      <c r="I18" s="153" t="s">
        <v>22</v>
      </c>
      <c r="J18" s="154"/>
      <c r="K18" s="153"/>
      <c r="L18" s="154"/>
      <c r="M18" s="153"/>
      <c r="N18" s="154"/>
      <c r="O18" s="91"/>
    </row>
    <row r="19" spans="1:15" ht="30.75" thickBot="1" x14ac:dyDescent="0.3">
      <c r="B19" s="88" t="s">
        <v>23</v>
      </c>
      <c r="C19" s="1"/>
      <c r="D19" s="1" t="s">
        <v>17</v>
      </c>
      <c r="E19" s="1" t="s">
        <v>19</v>
      </c>
      <c r="F19" s="82" t="s">
        <v>20</v>
      </c>
      <c r="G19" s="1" t="s">
        <v>19</v>
      </c>
      <c r="H19" s="82" t="s">
        <v>20</v>
      </c>
      <c r="I19" s="1" t="s">
        <v>19</v>
      </c>
      <c r="J19" s="82" t="s">
        <v>20</v>
      </c>
      <c r="K19" s="1"/>
      <c r="L19" s="82"/>
      <c r="M19" s="1"/>
      <c r="N19" s="82"/>
      <c r="O19" s="92"/>
    </row>
    <row r="20" spans="1:15" ht="45" x14ac:dyDescent="0.25">
      <c r="A20" s="90" t="s">
        <v>40</v>
      </c>
      <c r="B20" s="89">
        <v>0</v>
      </c>
      <c r="C20" s="75">
        <v>12</v>
      </c>
      <c r="D20" s="67">
        <f>B20/C20</f>
        <v>0</v>
      </c>
      <c r="E20" s="66">
        <v>0</v>
      </c>
      <c r="F20" s="83">
        <f>E20*D20</f>
        <v>0</v>
      </c>
      <c r="G20" s="66">
        <v>0</v>
      </c>
      <c r="H20" s="83">
        <f>G20*D20</f>
        <v>0</v>
      </c>
      <c r="I20" s="66">
        <v>0</v>
      </c>
      <c r="J20" s="83">
        <f>I20*D20</f>
        <v>0</v>
      </c>
      <c r="K20" s="66"/>
      <c r="L20" s="83"/>
      <c r="M20" s="66"/>
      <c r="N20" s="83"/>
      <c r="O20" s="92"/>
    </row>
    <row r="21" spans="1:15" ht="30" x14ac:dyDescent="0.25">
      <c r="A21" s="90" t="s">
        <v>64</v>
      </c>
      <c r="B21" s="89">
        <v>40000</v>
      </c>
      <c r="C21" s="75">
        <v>12</v>
      </c>
      <c r="D21" s="67">
        <f>B21/C21</f>
        <v>3333.3333333333335</v>
      </c>
      <c r="E21" s="66">
        <v>0</v>
      </c>
      <c r="F21" s="83">
        <f t="shared" ref="F21:F25" si="6">E21*D21</f>
        <v>0</v>
      </c>
      <c r="G21" s="66">
        <v>0</v>
      </c>
      <c r="H21" s="83">
        <f t="shared" ref="H21:H25" si="7">G21*D21</f>
        <v>0</v>
      </c>
      <c r="I21" s="66">
        <v>0</v>
      </c>
      <c r="J21" s="83">
        <f t="shared" ref="J21:J25" si="8">I21*D21</f>
        <v>0</v>
      </c>
      <c r="K21" s="66"/>
      <c r="L21" s="83"/>
      <c r="M21" s="66"/>
      <c r="N21" s="83"/>
      <c r="O21" s="93">
        <f>SUM(F21+H21+J21)</f>
        <v>0</v>
      </c>
    </row>
    <row r="22" spans="1:15" x14ac:dyDescent="0.25">
      <c r="A22" s="90" t="s">
        <v>54</v>
      </c>
      <c r="B22" s="89">
        <v>53000</v>
      </c>
      <c r="C22" s="75">
        <v>12</v>
      </c>
      <c r="D22" s="67">
        <f t="shared" ref="D22:D25" si="9">B22/C22</f>
        <v>4416.666666666667</v>
      </c>
      <c r="E22" s="66">
        <v>0</v>
      </c>
      <c r="F22" s="83">
        <f t="shared" si="6"/>
        <v>0</v>
      </c>
      <c r="G22" s="66">
        <v>0</v>
      </c>
      <c r="H22" s="83">
        <f t="shared" si="7"/>
        <v>0</v>
      </c>
      <c r="I22" s="66">
        <v>0</v>
      </c>
      <c r="J22" s="83">
        <f t="shared" si="8"/>
        <v>0</v>
      </c>
      <c r="K22" s="66"/>
      <c r="L22" s="83"/>
      <c r="M22" s="66"/>
      <c r="N22" s="83"/>
      <c r="O22" s="93">
        <f t="shared" ref="O22:O23" si="10">SUM(F22+H22+J22)</f>
        <v>0</v>
      </c>
    </row>
    <row r="23" spans="1:15" x14ac:dyDescent="0.25">
      <c r="A23" s="90" t="s">
        <v>16</v>
      </c>
      <c r="B23" s="89">
        <v>67000</v>
      </c>
      <c r="C23" s="75">
        <v>36</v>
      </c>
      <c r="D23" s="67">
        <f>B23/C23</f>
        <v>1861.1111111111111</v>
      </c>
      <c r="E23" s="66">
        <v>0</v>
      </c>
      <c r="F23" s="83">
        <f t="shared" si="6"/>
        <v>0</v>
      </c>
      <c r="G23" s="66">
        <v>0</v>
      </c>
      <c r="H23" s="83">
        <f t="shared" si="7"/>
        <v>0</v>
      </c>
      <c r="I23" s="66">
        <v>0</v>
      </c>
      <c r="J23" s="83">
        <f t="shared" si="8"/>
        <v>0</v>
      </c>
      <c r="K23" s="66"/>
      <c r="L23" s="83"/>
      <c r="M23" s="66"/>
      <c r="N23" s="83"/>
      <c r="O23" s="93">
        <f t="shared" si="10"/>
        <v>0</v>
      </c>
    </row>
    <row r="24" spans="1:15" x14ac:dyDescent="0.25">
      <c r="A24" s="90"/>
      <c r="B24" s="89">
        <v>0</v>
      </c>
      <c r="C24" s="75">
        <v>12</v>
      </c>
      <c r="D24" s="67">
        <f t="shared" si="9"/>
        <v>0</v>
      </c>
      <c r="E24" s="66">
        <v>0</v>
      </c>
      <c r="F24" s="83">
        <f t="shared" si="6"/>
        <v>0</v>
      </c>
      <c r="G24" s="66"/>
      <c r="H24" s="83">
        <f t="shared" si="7"/>
        <v>0</v>
      </c>
      <c r="I24" s="66"/>
      <c r="J24" s="83">
        <f t="shared" si="8"/>
        <v>0</v>
      </c>
      <c r="K24" s="66"/>
      <c r="L24" s="83"/>
      <c r="M24" s="66"/>
      <c r="N24" s="83"/>
      <c r="O24" s="92"/>
    </row>
    <row r="25" spans="1:15" x14ac:dyDescent="0.25">
      <c r="B25" s="89">
        <v>0</v>
      </c>
      <c r="C25" s="75">
        <v>12</v>
      </c>
      <c r="D25" s="67">
        <f t="shared" si="9"/>
        <v>0</v>
      </c>
      <c r="E25" s="66">
        <v>0</v>
      </c>
      <c r="F25" s="83">
        <f t="shared" si="6"/>
        <v>0</v>
      </c>
      <c r="G25" s="66"/>
      <c r="H25" s="83">
        <f t="shared" si="7"/>
        <v>0</v>
      </c>
      <c r="I25" s="66"/>
      <c r="J25" s="83">
        <f t="shared" si="8"/>
        <v>0</v>
      </c>
      <c r="K25" s="66"/>
      <c r="L25" s="83"/>
      <c r="M25" s="66"/>
      <c r="N25" s="83"/>
      <c r="O25" s="92"/>
    </row>
    <row r="26" spans="1:15" ht="15.75" thickBot="1" x14ac:dyDescent="0.3">
      <c r="B26" s="69"/>
      <c r="C26" s="78"/>
      <c r="D26" s="79"/>
      <c r="E26" s="73"/>
      <c r="F26" s="84"/>
      <c r="G26" s="73"/>
      <c r="H26" s="84"/>
      <c r="I26" s="73"/>
      <c r="J26" s="84"/>
      <c r="K26" s="71"/>
      <c r="L26" s="84"/>
      <c r="M26" s="71"/>
      <c r="N26" s="84"/>
      <c r="O26" s="99">
        <f>SUM(O21:O23)</f>
        <v>0</v>
      </c>
    </row>
    <row r="28" spans="1:15" ht="15.75" thickBot="1" x14ac:dyDescent="0.3"/>
    <row r="29" spans="1:15" ht="15.75" thickBot="1" x14ac:dyDescent="0.3">
      <c r="A29" s="101" t="s">
        <v>55</v>
      </c>
      <c r="B29" s="102">
        <f>Budget!H18</f>
        <v>0</v>
      </c>
    </row>
    <row r="30" spans="1:15" ht="15.75" thickBot="1" x14ac:dyDescent="0.3">
      <c r="A30" s="101" t="s">
        <v>58</v>
      </c>
      <c r="B30" s="103"/>
    </row>
    <row r="31" spans="1:15" x14ac:dyDescent="0.25">
      <c r="A31" t="s">
        <v>59</v>
      </c>
      <c r="B31" s="100">
        <f>33500</f>
        <v>33500</v>
      </c>
    </row>
    <row r="32" spans="1:15" x14ac:dyDescent="0.25">
      <c r="A32" t="s">
        <v>56</v>
      </c>
      <c r="B32" s="100">
        <f>Budget!H19*0.05</f>
        <v>31500</v>
      </c>
    </row>
    <row r="33" spans="1:2" x14ac:dyDescent="0.25">
      <c r="A33" t="s">
        <v>57</v>
      </c>
      <c r="B33" s="100">
        <f>B31+B32</f>
        <v>65000</v>
      </c>
    </row>
    <row r="34" spans="1:2" x14ac:dyDescent="0.25">
      <c r="A34" s="104" t="s">
        <v>60</v>
      </c>
      <c r="B34" s="105">
        <f>B29-B33</f>
        <v>-65000</v>
      </c>
    </row>
  </sheetData>
  <protectedRanges>
    <protectedRange sqref="J13:N13 B7:B12 J26:N26 B20:B25 E20:N25 E7:N12" name="Intervallo1"/>
  </protectedRanges>
  <mergeCells count="13">
    <mergeCell ref="B4:O4"/>
    <mergeCell ref="B17:O17"/>
    <mergeCell ref="E18:F18"/>
    <mergeCell ref="I18:J18"/>
    <mergeCell ref="G18:H18"/>
    <mergeCell ref="K18:L18"/>
    <mergeCell ref="M18:N18"/>
    <mergeCell ref="E5:F5"/>
    <mergeCell ref="G5:H5"/>
    <mergeCell ref="I5:J5"/>
    <mergeCell ref="K5:L5"/>
    <mergeCell ref="M5:N5"/>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Normal="100" workbookViewId="0">
      <selection activeCell="A39" sqref="A39"/>
    </sheetView>
  </sheetViews>
  <sheetFormatPr defaultColWidth="8.85546875" defaultRowHeight="12.75" x14ac:dyDescent="0.2"/>
  <cols>
    <col min="1" max="1" width="92.5703125" style="4" customWidth="1"/>
    <col min="2" max="2" width="15" style="4" customWidth="1"/>
    <col min="3" max="3" width="12.28515625" style="4" customWidth="1"/>
    <col min="4" max="4" width="15.28515625" style="4" customWidth="1"/>
    <col min="5" max="5" width="13.85546875" style="4" customWidth="1"/>
    <col min="6" max="16384" width="8.85546875" style="4"/>
  </cols>
  <sheetData>
    <row r="1" spans="1:7" ht="23.25" customHeight="1" x14ac:dyDescent="0.2"/>
    <row r="2" spans="1:7" ht="20.25" customHeight="1" x14ac:dyDescent="0.2">
      <c r="A2" s="3"/>
      <c r="B2" s="24"/>
      <c r="C2" s="24"/>
      <c r="D2" s="24"/>
      <c r="E2" s="24"/>
    </row>
    <row r="3" spans="1:7" x14ac:dyDescent="0.2">
      <c r="A3" s="37" t="s">
        <v>30</v>
      </c>
      <c r="B3" s="38"/>
      <c r="C3" s="39"/>
      <c r="D3" s="40"/>
      <c r="E3" s="41"/>
    </row>
    <row r="4" spans="1:7" x14ac:dyDescent="0.2">
      <c r="A4" s="5"/>
      <c r="B4" s="6"/>
      <c r="D4" s="7"/>
      <c r="E4" s="7"/>
    </row>
    <row r="5" spans="1:7" x14ac:dyDescent="0.2">
      <c r="A5" s="18" t="s">
        <v>27</v>
      </c>
      <c r="B5" s="7" t="s">
        <v>29</v>
      </c>
      <c r="C5" s="19"/>
      <c r="D5" s="20"/>
      <c r="E5" s="21"/>
    </row>
    <row r="6" spans="1:7" ht="38.25" x14ac:dyDescent="0.2">
      <c r="A6" s="22" t="s">
        <v>26</v>
      </c>
      <c r="B6" s="8">
        <v>40000</v>
      </c>
      <c r="C6" s="25"/>
      <c r="D6" s="26"/>
      <c r="E6" s="27"/>
    </row>
    <row r="7" spans="1:7" x14ac:dyDescent="0.2">
      <c r="A7" s="22" t="s">
        <v>28</v>
      </c>
      <c r="B7" s="9"/>
      <c r="C7" s="25"/>
      <c r="D7" s="26"/>
      <c r="E7" s="27"/>
    </row>
    <row r="8" spans="1:7" x14ac:dyDescent="0.2">
      <c r="A8" s="22"/>
      <c r="B8" s="9"/>
      <c r="C8" s="25"/>
      <c r="D8" s="26"/>
      <c r="E8" s="27"/>
    </row>
    <row r="9" spans="1:7" x14ac:dyDescent="0.2">
      <c r="A9" s="18" t="s">
        <v>3</v>
      </c>
      <c r="B9" s="7" t="s">
        <v>33</v>
      </c>
      <c r="C9" s="19"/>
      <c r="D9" s="20"/>
      <c r="E9" s="21"/>
    </row>
    <row r="10" spans="1:7" ht="51" x14ac:dyDescent="0.2">
      <c r="A10" s="28" t="s">
        <v>36</v>
      </c>
      <c r="B10" s="10">
        <v>67000</v>
      </c>
      <c r="C10" s="11"/>
      <c r="D10" s="12"/>
      <c r="E10" s="29"/>
    </row>
    <row r="11" spans="1:7" x14ac:dyDescent="0.2">
      <c r="A11" s="30"/>
      <c r="B11" s="14"/>
      <c r="C11" s="15"/>
      <c r="D11" s="16"/>
      <c r="E11" s="31"/>
      <c r="G11" s="13"/>
    </row>
    <row r="12" spans="1:7" x14ac:dyDescent="0.2">
      <c r="A12" s="18" t="s">
        <v>4</v>
      </c>
      <c r="B12" s="7" t="s">
        <v>2</v>
      </c>
      <c r="D12" s="20"/>
      <c r="E12" s="21"/>
    </row>
    <row r="13" spans="1:7" ht="13.5" thickBot="1" x14ac:dyDescent="0.25">
      <c r="A13" s="32" t="s">
        <v>34</v>
      </c>
      <c r="B13" s="63">
        <v>53000</v>
      </c>
      <c r="D13" s="23"/>
      <c r="E13" s="27"/>
    </row>
    <row r="14" spans="1:7" ht="13.5" thickBot="1" x14ac:dyDescent="0.25">
      <c r="A14" s="33" t="s">
        <v>15</v>
      </c>
      <c r="B14" s="62">
        <v>37300</v>
      </c>
      <c r="D14" s="17"/>
      <c r="E14" s="34"/>
    </row>
    <row r="15" spans="1:7" ht="25.5" x14ac:dyDescent="0.2">
      <c r="A15" s="28" t="s">
        <v>35</v>
      </c>
      <c r="B15" s="24"/>
      <c r="C15" s="24"/>
      <c r="D15" s="24"/>
      <c r="E15" s="36"/>
    </row>
    <row r="16" spans="1:7" x14ac:dyDescent="0.2">
      <c r="A16" s="35"/>
      <c r="B16" s="24"/>
      <c r="C16" s="24"/>
      <c r="D16" s="24"/>
      <c r="E16" s="36"/>
    </row>
    <row r="18" spans="1:5" x14ac:dyDescent="0.2">
      <c r="A18" s="37" t="s">
        <v>31</v>
      </c>
      <c r="B18" s="7" t="s">
        <v>29</v>
      </c>
      <c r="C18" s="7" t="s">
        <v>2</v>
      </c>
      <c r="D18" s="7" t="s">
        <v>33</v>
      </c>
      <c r="E18" s="41"/>
    </row>
    <row r="19" spans="1:5" x14ac:dyDescent="0.2">
      <c r="B19" s="4" t="s">
        <v>32</v>
      </c>
      <c r="C19" s="4" t="s">
        <v>32</v>
      </c>
    </row>
    <row r="20" spans="1:5" x14ac:dyDescent="0.2">
      <c r="B20" s="4" t="s">
        <v>39</v>
      </c>
      <c r="C20" s="4" t="s">
        <v>39</v>
      </c>
    </row>
    <row r="21" spans="1:5" x14ac:dyDescent="0.2">
      <c r="B21" s="4">
        <f>31*1500</f>
        <v>46500</v>
      </c>
      <c r="C21" s="4">
        <f>31*1500</f>
        <v>46500</v>
      </c>
    </row>
  </sheetData>
  <pageMargins left="1" right="1" top="1" bottom="1" header="0.5" footer="0.5"/>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Budget</vt:lpstr>
      <vt:lpstr>CostiStaff&amp;Trattenute </vt:lpstr>
      <vt:lpstr>Staff_CrealeVSCstandard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Carapelli Monica</dc:creator>
  <cp:lastModifiedBy>Franzi Donata</cp:lastModifiedBy>
  <cp:lastPrinted>2021-10-27T13:44:04Z</cp:lastPrinted>
  <dcterms:created xsi:type="dcterms:W3CDTF">2015-11-25T11:34:55Z</dcterms:created>
  <dcterms:modified xsi:type="dcterms:W3CDTF">2023-10-20T13:33:42Z</dcterms:modified>
</cp:coreProperties>
</file>